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/>
  <mc:AlternateContent xmlns:mc="http://schemas.openxmlformats.org/markup-compatibility/2006">
    <mc:Choice Requires="x15">
      <x15ac:absPath xmlns:x15ac="http://schemas.microsoft.com/office/spreadsheetml/2010/11/ac" url="/Users/vivianacardozo/Desktop/DIANA/SG-SST NUTRISERVICES 2022/DOLCE ROMA  2022 - SGSST/5. GESTIÓN COMPRAS/FORMATOS/"/>
    </mc:Choice>
  </mc:AlternateContent>
  <xr:revisionPtr revIDLastSave="0" documentId="13_ncr:1_{6F5AD015-186E-374C-B81B-5C5218416EEA}" xr6:coauthVersionLast="45" xr6:coauthVersionMax="47" xr10:uidLastSave="{00000000-0000-0000-0000-000000000000}"/>
  <bookViews>
    <workbookView xWindow="0" yWindow="460" windowWidth="25600" windowHeight="8340" xr2:uid="{00000000-000D-0000-FFFF-FFFF00000000}"/>
  </bookViews>
  <sheets>
    <sheet name="Comparativo precios salsamenta " sheetId="3" r:id="rId1"/>
    <sheet name="Comparativo precios plasticos" sheetId="4" r:id="rId2"/>
    <sheet name="Comparativo precios " sheetId="1" r:id="rId3"/>
    <sheet name="Resumen precios " sheetId="2" state="hidden" r:id="rId4"/>
  </sheets>
  <definedNames>
    <definedName name="_xlnm._FilterDatabase" localSheetId="2" hidden="1">'Comparativo precios '!$B$9:$P$34</definedName>
    <definedName name="_xlnm._FilterDatabase" localSheetId="1" hidden="1">'Comparativo precios plasticos'!$B$9:$P$34</definedName>
    <definedName name="_xlnm._FilterDatabase" localSheetId="0" hidden="1">'Comparativo precios salsamenta '!$B$9:$P$36</definedName>
    <definedName name="_xlnm._FilterDatabase" localSheetId="3" hidden="1">'Resumen precios '!$B$4:$AB$25</definedName>
    <definedName name="_xlnm.Print_Area" localSheetId="2">'Comparativo precios '!$A$1:$S$43</definedName>
    <definedName name="_xlnm.Print_Area" localSheetId="1">'Comparativo precios plasticos'!$A$1:$S$43</definedName>
    <definedName name="_xlnm.Print_Area" localSheetId="0">'Comparativo precios salsamenta '!$A$1:$S$45</definedName>
    <definedName name="_xlnm.Print_Titles" localSheetId="2">'Comparativo precios '!$1:$10</definedName>
    <definedName name="_xlnm.Print_Titles" localSheetId="1">'Comparativo precios plasticos'!$1:$10</definedName>
    <definedName name="_xlnm.Print_Titles" localSheetId="0">'Comparativo precios salsamenta '!$1:$10</definedName>
  </definedNames>
  <calcPr calcId="191029"/>
</workbook>
</file>

<file path=xl/calcChain.xml><?xml version="1.0" encoding="utf-8"?>
<calcChain xmlns="http://schemas.openxmlformats.org/spreadsheetml/2006/main">
  <c r="J43" i="4" l="1"/>
  <c r="P43" i="4" s="1"/>
  <c r="P42" i="4"/>
  <c r="P41" i="4"/>
  <c r="P40" i="4"/>
  <c r="P33" i="4"/>
  <c r="M33" i="4"/>
  <c r="J33" i="4"/>
  <c r="G33" i="4"/>
  <c r="P32" i="4"/>
  <c r="M32" i="4"/>
  <c r="J32" i="4"/>
  <c r="G32" i="4"/>
  <c r="P31" i="4"/>
  <c r="M31" i="4"/>
  <c r="J31" i="4"/>
  <c r="G31" i="4"/>
  <c r="P30" i="4"/>
  <c r="M30" i="4"/>
  <c r="J30" i="4"/>
  <c r="G30" i="4"/>
  <c r="P29" i="4"/>
  <c r="M29" i="4"/>
  <c r="J29" i="4"/>
  <c r="G29" i="4"/>
  <c r="P28" i="4"/>
  <c r="M28" i="4"/>
  <c r="J28" i="4"/>
  <c r="G28" i="4"/>
  <c r="P27" i="4"/>
  <c r="M27" i="4"/>
  <c r="J27" i="4"/>
  <c r="G27" i="4"/>
  <c r="P26" i="4"/>
  <c r="M26" i="4"/>
  <c r="J26" i="4"/>
  <c r="G26" i="4"/>
  <c r="P25" i="4"/>
  <c r="M25" i="4"/>
  <c r="J25" i="4"/>
  <c r="G25" i="4"/>
  <c r="P24" i="4"/>
  <c r="M24" i="4"/>
  <c r="J24" i="4"/>
  <c r="G24" i="4"/>
  <c r="P23" i="4"/>
  <c r="M23" i="4"/>
  <c r="J23" i="4"/>
  <c r="G23" i="4"/>
  <c r="P22" i="4"/>
  <c r="M22" i="4"/>
  <c r="J22" i="4"/>
  <c r="G22" i="4"/>
  <c r="P21" i="4"/>
  <c r="M21" i="4"/>
  <c r="J21" i="4"/>
  <c r="G21" i="4"/>
  <c r="P20" i="4"/>
  <c r="M20" i="4"/>
  <c r="J20" i="4"/>
  <c r="G20" i="4"/>
  <c r="P19" i="4"/>
  <c r="M19" i="4"/>
  <c r="J19" i="4"/>
  <c r="G19" i="4"/>
  <c r="P18" i="4"/>
  <c r="M18" i="4"/>
  <c r="J18" i="4"/>
  <c r="G18" i="4"/>
  <c r="P17" i="4"/>
  <c r="M17" i="4"/>
  <c r="J17" i="4"/>
  <c r="G17" i="4"/>
  <c r="P16" i="4"/>
  <c r="M16" i="4"/>
  <c r="J16" i="4"/>
  <c r="G16" i="4"/>
  <c r="P15" i="4"/>
  <c r="M15" i="4"/>
  <c r="J15" i="4"/>
  <c r="G15" i="4"/>
  <c r="P14" i="4"/>
  <c r="M14" i="4"/>
  <c r="J14" i="4"/>
  <c r="G14" i="4"/>
  <c r="P13" i="4"/>
  <c r="M13" i="4"/>
  <c r="J13" i="4"/>
  <c r="G13" i="4"/>
  <c r="P12" i="4"/>
  <c r="M12" i="4"/>
  <c r="J12" i="4"/>
  <c r="G12" i="4"/>
  <c r="P11" i="4"/>
  <c r="M11" i="4"/>
  <c r="M34" i="4" s="1"/>
  <c r="J11" i="4"/>
  <c r="J34" i="4" s="1"/>
  <c r="G11" i="4"/>
  <c r="J45" i="3"/>
  <c r="P45" i="3" s="1"/>
  <c r="P44" i="3"/>
  <c r="P43" i="3"/>
  <c r="P42" i="3"/>
  <c r="P35" i="3"/>
  <c r="M35" i="3"/>
  <c r="J35" i="3"/>
  <c r="G35" i="3"/>
  <c r="P34" i="3"/>
  <c r="M34" i="3"/>
  <c r="J34" i="3"/>
  <c r="G34" i="3"/>
  <c r="P33" i="3"/>
  <c r="M33" i="3"/>
  <c r="J33" i="3"/>
  <c r="G33" i="3"/>
  <c r="P32" i="3"/>
  <c r="M32" i="3"/>
  <c r="J32" i="3"/>
  <c r="G32" i="3"/>
  <c r="P31" i="3"/>
  <c r="M31" i="3"/>
  <c r="J31" i="3"/>
  <c r="G31" i="3"/>
  <c r="P30" i="3"/>
  <c r="M30" i="3"/>
  <c r="J30" i="3"/>
  <c r="G30" i="3"/>
  <c r="P29" i="3"/>
  <c r="M29" i="3"/>
  <c r="J29" i="3"/>
  <c r="G29" i="3"/>
  <c r="P28" i="3"/>
  <c r="M28" i="3"/>
  <c r="J28" i="3"/>
  <c r="G28" i="3"/>
  <c r="P27" i="3"/>
  <c r="M27" i="3"/>
  <c r="J27" i="3"/>
  <c r="G27" i="3"/>
  <c r="P26" i="3"/>
  <c r="M26" i="3"/>
  <c r="J26" i="3"/>
  <c r="G26" i="3"/>
  <c r="P25" i="3"/>
  <c r="M25" i="3"/>
  <c r="J25" i="3"/>
  <c r="G25" i="3"/>
  <c r="P24" i="3"/>
  <c r="M24" i="3"/>
  <c r="J24" i="3"/>
  <c r="G24" i="3"/>
  <c r="P23" i="3"/>
  <c r="M23" i="3"/>
  <c r="J23" i="3"/>
  <c r="G23" i="3"/>
  <c r="P22" i="3"/>
  <c r="M22" i="3"/>
  <c r="J22" i="3"/>
  <c r="G22" i="3"/>
  <c r="P21" i="3"/>
  <c r="M21" i="3"/>
  <c r="J21" i="3"/>
  <c r="G21" i="3"/>
  <c r="P20" i="3"/>
  <c r="M20" i="3"/>
  <c r="J20" i="3"/>
  <c r="G20" i="3"/>
  <c r="P19" i="3"/>
  <c r="M19" i="3"/>
  <c r="J19" i="3"/>
  <c r="G19" i="3"/>
  <c r="P18" i="3"/>
  <c r="M18" i="3"/>
  <c r="J18" i="3"/>
  <c r="G18" i="3"/>
  <c r="P17" i="3"/>
  <c r="M17" i="3"/>
  <c r="J17" i="3"/>
  <c r="G17" i="3"/>
  <c r="P16" i="3"/>
  <c r="M16" i="3"/>
  <c r="J16" i="3"/>
  <c r="G16" i="3"/>
  <c r="P15" i="3"/>
  <c r="M15" i="3"/>
  <c r="J15" i="3"/>
  <c r="P14" i="3"/>
  <c r="M14" i="3"/>
  <c r="P13" i="3"/>
  <c r="M13" i="3"/>
  <c r="J13" i="3"/>
  <c r="G13" i="3"/>
  <c r="P12" i="3"/>
  <c r="M12" i="3"/>
  <c r="J12" i="3"/>
  <c r="G12" i="3"/>
  <c r="P11" i="3"/>
  <c r="M11" i="3"/>
  <c r="J11" i="3"/>
  <c r="J36" i="3" s="1"/>
  <c r="G11" i="3"/>
  <c r="P36" i="3" l="1"/>
  <c r="G36" i="3"/>
  <c r="P34" i="4"/>
  <c r="M36" i="3"/>
  <c r="M37" i="3" s="1"/>
  <c r="M38" i="3" s="1"/>
  <c r="G34" i="4"/>
  <c r="M35" i="4"/>
  <c r="M36" i="4" s="1"/>
  <c r="J35" i="4"/>
  <c r="J36" i="4" s="1"/>
  <c r="J37" i="3"/>
  <c r="J38" i="3" s="1"/>
  <c r="P37" i="3"/>
  <c r="P38" i="3" s="1"/>
  <c r="G37" i="3"/>
  <c r="G38" i="3" s="1"/>
  <c r="G35" i="4"/>
  <c r="G36" i="4" s="1"/>
  <c r="P35" i="4"/>
  <c r="P36" i="4" s="1"/>
  <c r="J12" i="1" l="1"/>
  <c r="P42" i="1" l="1"/>
  <c r="P41" i="1"/>
  <c r="P40" i="1"/>
  <c r="J43" i="1"/>
  <c r="P43" i="1" s="1"/>
  <c r="J11" i="1"/>
  <c r="P12" i="1" l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11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11" i="1"/>
  <c r="J34" i="1" l="1"/>
  <c r="M34" i="1"/>
  <c r="M35" i="1" s="1"/>
  <c r="P34" i="1"/>
  <c r="P35" i="1" s="1"/>
  <c r="J35" i="1" l="1"/>
  <c r="J36" i="1" s="1"/>
  <c r="M36" i="1"/>
  <c r="P36" i="1"/>
  <c r="G12" i="1" l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11" i="1"/>
  <c r="X7" i="2" l="1"/>
  <c r="X8" i="2"/>
  <c r="X9" i="2"/>
  <c r="X10" i="2"/>
  <c r="X11" i="2"/>
  <c r="X12" i="2"/>
  <c r="X13" i="2"/>
  <c r="X14" i="2"/>
  <c r="X15" i="2"/>
  <c r="X16" i="2"/>
  <c r="AA16" i="2" s="1"/>
  <c r="AB16" i="2" s="1"/>
  <c r="X17" i="2"/>
  <c r="AA17" i="2" s="1"/>
  <c r="AB17" i="2" s="1"/>
  <c r="X18" i="2"/>
  <c r="AA18" i="2" s="1"/>
  <c r="AB18" i="2" s="1"/>
  <c r="X19" i="2"/>
  <c r="AA19" i="2" s="1"/>
  <c r="AB19" i="2" s="1"/>
  <c r="X20" i="2"/>
  <c r="AA20" i="2" s="1"/>
  <c r="AB20" i="2" s="1"/>
  <c r="X21" i="2"/>
  <c r="X22" i="2"/>
  <c r="AA22" i="2" s="1"/>
  <c r="AB22" i="2" s="1"/>
  <c r="X23" i="2"/>
  <c r="AA23" i="2" s="1"/>
  <c r="AB23" i="2" s="1"/>
  <c r="S7" i="2"/>
  <c r="S8" i="2"/>
  <c r="S9" i="2"/>
  <c r="S10" i="2"/>
  <c r="S11" i="2"/>
  <c r="S12" i="2"/>
  <c r="S13" i="2"/>
  <c r="S14" i="2"/>
  <c r="S15" i="2"/>
  <c r="V15" i="2" s="1"/>
  <c r="W15" i="2" s="1"/>
  <c r="S16" i="2"/>
  <c r="V16" i="2" s="1"/>
  <c r="W16" i="2" s="1"/>
  <c r="S17" i="2"/>
  <c r="V17" i="2" s="1"/>
  <c r="W17" i="2" s="1"/>
  <c r="S18" i="2"/>
  <c r="S19" i="2"/>
  <c r="S20" i="2"/>
  <c r="V20" i="2" s="1"/>
  <c r="W20" i="2" s="1"/>
  <c r="S21" i="2"/>
  <c r="S22" i="2"/>
  <c r="V22" i="2" s="1"/>
  <c r="W22" i="2" s="1"/>
  <c r="S23" i="2"/>
  <c r="V23" i="2" s="1"/>
  <c r="W23" i="2" s="1"/>
  <c r="N7" i="2"/>
  <c r="Q7" i="2" s="1"/>
  <c r="R7" i="2" s="1"/>
  <c r="N8" i="2"/>
  <c r="Q8" i="2" s="1"/>
  <c r="R8" i="2" s="1"/>
  <c r="N9" i="2"/>
  <c r="Q9" i="2" s="1"/>
  <c r="R9" i="2" s="1"/>
  <c r="N10" i="2"/>
  <c r="Q10" i="2" s="1"/>
  <c r="R10" i="2" s="1"/>
  <c r="N11" i="2"/>
  <c r="Q11" i="2" s="1"/>
  <c r="R11" i="2" s="1"/>
  <c r="N12" i="2"/>
  <c r="Q12" i="2" s="1"/>
  <c r="R12" i="2" s="1"/>
  <c r="N13" i="2"/>
  <c r="Q13" i="2" s="1"/>
  <c r="R13" i="2" s="1"/>
  <c r="N14" i="2"/>
  <c r="Q14" i="2" s="1"/>
  <c r="R14" i="2" s="1"/>
  <c r="N15" i="2"/>
  <c r="Q15" i="2" s="1"/>
  <c r="R15" i="2" s="1"/>
  <c r="N16" i="2"/>
  <c r="Q16" i="2" s="1"/>
  <c r="R16" i="2" s="1"/>
  <c r="N17" i="2"/>
  <c r="Q17" i="2" s="1"/>
  <c r="R17" i="2" s="1"/>
  <c r="N18" i="2"/>
  <c r="Q18" i="2" s="1"/>
  <c r="R18" i="2" s="1"/>
  <c r="N19" i="2"/>
  <c r="N20" i="2"/>
  <c r="Q20" i="2" s="1"/>
  <c r="R20" i="2" s="1"/>
  <c r="N21" i="2"/>
  <c r="Q21" i="2" s="1"/>
  <c r="R21" i="2" s="1"/>
  <c r="N22" i="2"/>
  <c r="Q22" i="2" s="1"/>
  <c r="R22" i="2" s="1"/>
  <c r="N23" i="2"/>
  <c r="Q23" i="2" s="1"/>
  <c r="R23" i="2" s="1"/>
  <c r="X6" i="2"/>
  <c r="S6" i="2"/>
  <c r="N6" i="2"/>
  <c r="Q6" i="2" s="1"/>
  <c r="R6" i="2" s="1"/>
  <c r="AB24" i="2"/>
  <c r="L23" i="2"/>
  <c r="M23" i="2" s="1"/>
  <c r="L22" i="2"/>
  <c r="M22" i="2" s="1"/>
  <c r="AA21" i="2"/>
  <c r="V21" i="2"/>
  <c r="L21" i="2"/>
  <c r="M21" i="2" s="1"/>
  <c r="L20" i="2"/>
  <c r="M20" i="2" s="1"/>
  <c r="V19" i="2"/>
  <c r="W19" i="2" s="1"/>
  <c r="Q19" i="2"/>
  <c r="R19" i="2" s="1"/>
  <c r="L19" i="2"/>
  <c r="M19" i="2" s="1"/>
  <c r="V18" i="2"/>
  <c r="W18" i="2" s="1"/>
  <c r="L18" i="2"/>
  <c r="M18" i="2" s="1"/>
  <c r="L17" i="2"/>
  <c r="M17" i="2" s="1"/>
  <c r="L16" i="2"/>
  <c r="M16" i="2" s="1"/>
  <c r="AA15" i="2"/>
  <c r="AB15" i="2" s="1"/>
  <c r="L15" i="2"/>
  <c r="M15" i="2" s="1"/>
  <c r="AA14" i="2"/>
  <c r="V14" i="2"/>
  <c r="L14" i="2"/>
  <c r="M14" i="2" s="1"/>
  <c r="AA13" i="2"/>
  <c r="V13" i="2"/>
  <c r="L13" i="2"/>
  <c r="M13" i="2" s="1"/>
  <c r="AA12" i="2"/>
  <c r="V12" i="2"/>
  <c r="L12" i="2"/>
  <c r="M12" i="2" s="1"/>
  <c r="AA11" i="2"/>
  <c r="AB11" i="2" s="1"/>
  <c r="V11" i="2"/>
  <c r="L11" i="2"/>
  <c r="M11" i="2" s="1"/>
  <c r="AA10" i="2"/>
  <c r="V10" i="2"/>
  <c r="L10" i="2"/>
  <c r="M10" i="2" s="1"/>
  <c r="AA9" i="2"/>
  <c r="V9" i="2"/>
  <c r="L9" i="2"/>
  <c r="M9" i="2" s="1"/>
  <c r="AA8" i="2"/>
  <c r="V8" i="2"/>
  <c r="L8" i="2"/>
  <c r="M8" i="2" s="1"/>
  <c r="AA7" i="2"/>
  <c r="AB7" i="2" s="1"/>
  <c r="V7" i="2"/>
  <c r="L7" i="2"/>
  <c r="M7" i="2" s="1"/>
  <c r="AA6" i="2"/>
  <c r="V6" i="2"/>
  <c r="L6" i="2"/>
  <c r="M6" i="2" s="1"/>
  <c r="AK16" i="2" l="1"/>
  <c r="AK15" i="2"/>
  <c r="AK22" i="2"/>
  <c r="AK23" i="2"/>
  <c r="AK17" i="2"/>
  <c r="W8" i="2"/>
  <c r="W12" i="2"/>
  <c r="AD12" i="2" s="1"/>
  <c r="AB12" i="2"/>
  <c r="AG12" i="2" s="1"/>
  <c r="W11" i="2"/>
  <c r="AH11" i="2" s="1"/>
  <c r="AB6" i="2"/>
  <c r="W7" i="2"/>
  <c r="AD7" i="2" s="1"/>
  <c r="AB9" i="2"/>
  <c r="AG9" i="2" s="1"/>
  <c r="W6" i="2"/>
  <c r="AF6" i="2" s="1"/>
  <c r="AB8" i="2"/>
  <c r="AG8" i="2" s="1"/>
  <c r="AB13" i="2"/>
  <c r="AG13" i="2" s="1"/>
  <c r="AF18" i="2"/>
  <c r="AB10" i="2"/>
  <c r="AE10" i="2" s="1"/>
  <c r="AB14" i="2"/>
  <c r="AE14" i="2" s="1"/>
  <c r="AB21" i="2"/>
  <c r="AE21" i="2" s="1"/>
  <c r="AF20" i="2"/>
  <c r="W10" i="2"/>
  <c r="AF10" i="2" s="1"/>
  <c r="W13" i="2"/>
  <c r="W14" i="2"/>
  <c r="W21" i="2"/>
  <c r="AF21" i="2" s="1"/>
  <c r="AF23" i="2"/>
  <c r="AF16" i="2"/>
  <c r="W9" i="2"/>
  <c r="AD9" i="2" s="1"/>
  <c r="AE7" i="2"/>
  <c r="AE11" i="2"/>
  <c r="AG15" i="2"/>
  <c r="AE17" i="2"/>
  <c r="AG19" i="2"/>
  <c r="AH15" i="2"/>
  <c r="AF8" i="2"/>
  <c r="AF12" i="2"/>
  <c r="AH17" i="2"/>
  <c r="AH19" i="2"/>
  <c r="AF22" i="2"/>
  <c r="AF15" i="2"/>
  <c r="AF17" i="2"/>
  <c r="AF19" i="2"/>
  <c r="AH16" i="2"/>
  <c r="AH18" i="2"/>
  <c r="AH20" i="2"/>
  <c r="AH22" i="2"/>
  <c r="AH23" i="2"/>
  <c r="R25" i="2"/>
  <c r="AG6" i="2"/>
  <c r="AE6" i="2"/>
  <c r="AC6" i="2"/>
  <c r="M25" i="2"/>
  <c r="AC8" i="2"/>
  <c r="AE8" i="2"/>
  <c r="AD8" i="2"/>
  <c r="AC10" i="2"/>
  <c r="AC12" i="2"/>
  <c r="AC14" i="2"/>
  <c r="AD16" i="2"/>
  <c r="AG16" i="2"/>
  <c r="AC16" i="2"/>
  <c r="AE16" i="2"/>
  <c r="AE18" i="2"/>
  <c r="AC18" i="2"/>
  <c r="AD18" i="2"/>
  <c r="AG18" i="2"/>
  <c r="AD20" i="2"/>
  <c r="AE20" i="2"/>
  <c r="AG20" i="2"/>
  <c r="AC20" i="2"/>
  <c r="AD22" i="2"/>
  <c r="AG22" i="2"/>
  <c r="AC22" i="2"/>
  <c r="AE22" i="2"/>
  <c r="AG23" i="2"/>
  <c r="AE23" i="2"/>
  <c r="AC23" i="2"/>
  <c r="AD23" i="2"/>
  <c r="AD19" i="2"/>
  <c r="AC7" i="2"/>
  <c r="AG7" i="2"/>
  <c r="AC11" i="2"/>
  <c r="AG11" i="2"/>
  <c r="AE15" i="2"/>
  <c r="AC17" i="2"/>
  <c r="AG17" i="2"/>
  <c r="AE19" i="2"/>
  <c r="AC21" i="2"/>
  <c r="AD15" i="2"/>
  <c r="AD17" i="2"/>
  <c r="AC9" i="2"/>
  <c r="AC13" i="2"/>
  <c r="AC15" i="2"/>
  <c r="AC19" i="2"/>
  <c r="AH7" i="2" l="1"/>
  <c r="AF14" i="2"/>
  <c r="AK14" i="2"/>
  <c r="AF13" i="2"/>
  <c r="AK13" i="2"/>
  <c r="AE12" i="2"/>
  <c r="AH12" i="2"/>
  <c r="AD11" i="2"/>
  <c r="AH6" i="2"/>
  <c r="AF11" i="2"/>
  <c r="AD10" i="2"/>
  <c r="AD6" i="2"/>
  <c r="AH10" i="2"/>
  <c r="AF7" i="2"/>
  <c r="AI7" i="2" s="1"/>
  <c r="AH21" i="2"/>
  <c r="AH13" i="2"/>
  <c r="AD21" i="2"/>
  <c r="AE9" i="2"/>
  <c r="AE13" i="2"/>
  <c r="AH8" i="2"/>
  <c r="AI8" i="2" s="1"/>
  <c r="AG14" i="2"/>
  <c r="AB25" i="2"/>
  <c r="AG10" i="2"/>
  <c r="AG21" i="2"/>
  <c r="AD13" i="2"/>
  <c r="AH14" i="2"/>
  <c r="W25" i="2"/>
  <c r="AD14" i="2"/>
  <c r="AF9" i="2"/>
  <c r="AH9" i="2"/>
  <c r="AI19" i="2"/>
  <c r="AI20" i="2"/>
  <c r="AI15" i="2"/>
  <c r="AI17" i="2"/>
  <c r="AI23" i="2"/>
  <c r="AI22" i="2"/>
  <c r="AI16" i="2"/>
  <c r="AI18" i="2"/>
  <c r="AI12" i="2" l="1"/>
  <c r="AK27" i="2"/>
  <c r="AI6" i="2"/>
  <c r="AI11" i="2"/>
  <c r="AI13" i="2"/>
  <c r="AI10" i="2"/>
  <c r="AI21" i="2"/>
  <c r="AI9" i="2"/>
  <c r="AI14" i="2"/>
  <c r="G34" i="1" l="1"/>
  <c r="G35" i="1" l="1"/>
  <c r="G3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RESIDENTE</author>
  </authors>
  <commentList>
    <comment ref="O1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Marca Appleton</t>
        </r>
      </text>
    </comment>
  </commentList>
</comments>
</file>

<file path=xl/sharedStrings.xml><?xml version="1.0" encoding="utf-8"?>
<sst xmlns="http://schemas.openxmlformats.org/spreadsheetml/2006/main" count="430" uniqueCount="152">
  <si>
    <t>Vr. TOTAL</t>
  </si>
  <si>
    <t>Vr. UNITARIO + IVA</t>
  </si>
  <si>
    <t>IVA</t>
  </si>
  <si>
    <t>Vr. UNITARIO</t>
  </si>
  <si>
    <t>CANT.</t>
  </si>
  <si>
    <t>UND.</t>
  </si>
  <si>
    <t xml:space="preserve">DESCRIPCION Y ESPECIFICACIONES </t>
  </si>
  <si>
    <t>ITEM</t>
  </si>
  <si>
    <t>DIAM.</t>
  </si>
  <si>
    <t>MELEXA COTIZACIÓN No CJMS002025</t>
  </si>
  <si>
    <t>MTS</t>
  </si>
  <si>
    <t>Cable THHN/THWN  Nº14 AWG color verde 90° 600 V. CENTELSA</t>
  </si>
  <si>
    <t>1"</t>
  </si>
  <si>
    <t>Unión universal de 1” Hembra - Macho, apta para ser instalada en atmósferas explosivas: Clase 1 Div 1 &amp; 2, Grupos A, B, C, D; Clase II, Div 1 &amp; 2, grupo E (solo Div. 2), F, G; clase III. NEMA 7. Fabricada en Acero, con acabado electrogalvanizado.</t>
  </si>
  <si>
    <t xml:space="preserve">Conector CURVO para Flexiconduit  con terminal para puesta a tierra( Straight connector w.lug)  Crouse Hinds- Material: Aluminio libre de cobre  (3/4" NPTM)
</t>
  </si>
  <si>
    <t>Nipple para tuberia conduit  ( Conduit Nipple)- Ref: NPL50200  Galvanizado Marca Crouse Hinds or Similar ( 1/2" X 2"L NPTM)</t>
  </si>
  <si>
    <t>Nipple para tuberia conduit  ( Conduit Nipple)- Ref: NPL75200  Galvanizado Marca Crouse Hinds or Similar ( 3/4" X 2"L NPTM)</t>
  </si>
  <si>
    <t>Caja Redonda con tapa Roscada Tipo GUA Ref: GUAL-36 Marca Crouse Hinds UL (TIPO L)</t>
  </si>
  <si>
    <t>Conduleta con tapa y empaque (Condulet w. cover and gasket) Ref. LB, Form 7-- Aluminio libre de cobre P/N: LB-37.</t>
  </si>
  <si>
    <t>Abrazadera  unistrut con tornillo y tuercas  de 1" Ref: FT2AG100N  Mecano o Similar</t>
  </si>
  <si>
    <t>3/4"</t>
  </si>
  <si>
    <t>1" X 2"</t>
  </si>
  <si>
    <t>3/4" X 2"</t>
  </si>
  <si>
    <t xml:space="preserve">Conduit Galvanizado tipo IMC x 3 mts (Intermediate  Metal Gal. Conduit x 3 mts) Ref. IMC-- Galvanizado 1" </t>
  </si>
  <si>
    <t>Conector CURVO para Flexiconduit con terminal para puesta a tierra (Marca Crouse Hinds- Material: Aluminio libre de cobre  (3/4" NPTM)</t>
  </si>
  <si>
    <t>Conector Recto para Flexiconduit con terminal para puesta a tierra( Straight connector w.lug) Ref. LT100G- Marca Crouse Hinds- Material: Aluminio libre de cobre  (3/4" NPTM)</t>
  </si>
  <si>
    <t xml:space="preserve">Conduit Flexible(Liquidtight conduit)-- Alum.+ PVC (PE) 1"
 </t>
  </si>
  <si>
    <t>Sello Vertical o Horizontal(Seal vertical or horizontal),  Aluminio libre de cobre. Marca Crouse Hinds o similar.(3/4"" NPTF)</t>
  </si>
  <si>
    <t>Sello Vertical o Horizontal(Seal vertical or horizontal), Ref. EYS-31 Aluminio libre de cobre. Marca Crouse Hinds o similar.(1" NPTF)</t>
  </si>
  <si>
    <t>Nipple para tuberia conduit  ( Conduit Nipple)- Ref: NPL100200  Galvanizado Marca Crouse Hinds or Similar ( 1" X 2" L NPTM)</t>
  </si>
  <si>
    <t>Caja Redonda con tapa Roscada Ref: GUAT36 Marca Crouse Hinds UL (TIPO T) 1".</t>
  </si>
  <si>
    <t>Conduleta con tapa y empaque (Condulet w. cover and gasket) Ref. LL 1", Form 7-- Aluminio libre de cobre. P/N: LL-37 Marca: Crouse Hinds.</t>
  </si>
  <si>
    <t>Reducción Bushing (Reduction Bushing) Ref. "RE-32"-- Aluminio libre de cobre. Marca Crouse Hinds. (1" NPTM x 3/4"NPTF)</t>
  </si>
  <si>
    <t xml:space="preserve">ELECTRO TUBOS CYM S.A.S </t>
  </si>
  <si>
    <t xml:space="preserve">TOPDRIVE COTIZACIÓN No  </t>
  </si>
  <si>
    <t>TECNA COTIZACIÓN No 7748 - 7749</t>
  </si>
  <si>
    <t>MoC 24</t>
  </si>
  <si>
    <t>MoC 51</t>
  </si>
  <si>
    <t>OBSERVACIONES</t>
  </si>
  <si>
    <t>Sólo cotizó Melexa</t>
  </si>
  <si>
    <t>Cotizó Melexa y Tecna.
Mejor precio Tecna</t>
  </si>
  <si>
    <t>Cumple (3) cotizaciones.
Mejor precio Tecna</t>
  </si>
  <si>
    <t>Cotizó Topdrive y Tecna.
Mejor precio Tecna</t>
  </si>
  <si>
    <t>Cotizó Topdrive y Tecna
Mejor precio Tecna</t>
  </si>
  <si>
    <t>1/2" X 2"</t>
  </si>
  <si>
    <t>Cumple (3) Cotizaciones.
Mejor precio Melexa
Diferencia de precios con Tecna: $70.929°°</t>
  </si>
  <si>
    <t>Cumple (3) Cotizaciones.
Mejor precio Melexa
Diferencia de precios con Tecna: $6.729°°</t>
  </si>
  <si>
    <t>Cumple (3) Cotizaciones.
Mejor precio Top Drive
Diferencia de precios con Tecna: $4.853°°</t>
  </si>
  <si>
    <t>Cumple (3) Cotizaciones.
Mejor precio Top Drive
Diferencia de precios con Tecna: $5.000°°</t>
  </si>
  <si>
    <t xml:space="preserve">Cumple (3) Cotizaciones.
Mejor precio Melexa
</t>
  </si>
  <si>
    <t>Cumple (3) Cotizaciones.
Mejor precio Top Drive
Diferencia de precios con Tecna: $18.207°°</t>
  </si>
  <si>
    <t>Cumple (3) Cotizaciones.
Mejor precio Melexa
Diferencia de precios con Tecna: $88.661°°</t>
  </si>
  <si>
    <t>Cumple (3) Cotizaciones.
Mejor precio Top Drive
Diferencia de precios con Tecna: $7.825°°</t>
  </si>
  <si>
    <t>Diferencia de precios con Tecna: $202.205°°</t>
  </si>
  <si>
    <t>Menor precio total $1'309.440°° con Tecna</t>
  </si>
  <si>
    <t>COSTO DIRECTOS</t>
  </si>
  <si>
    <t xml:space="preserve">VALOR </t>
  </si>
  <si>
    <t>VALIDEZ DE LA OFERTA</t>
  </si>
  <si>
    <t>TIEMPO DE ENTREGA</t>
  </si>
  <si>
    <t>FORMA DE PAGO</t>
  </si>
  <si>
    <t>FECHA DE ELABORACIÓN</t>
  </si>
  <si>
    <t>ELABORO</t>
  </si>
  <si>
    <t>CEDULA</t>
  </si>
  <si>
    <t>CARGO</t>
  </si>
  <si>
    <t>EMPRESA</t>
  </si>
  <si>
    <t>NOMBRE:</t>
  </si>
  <si>
    <t xml:space="preserve">FIRMA: </t>
  </si>
  <si>
    <t>REVISÓ</t>
  </si>
  <si>
    <t>CODICIONES COMERCIALES</t>
  </si>
  <si>
    <t>COTIZACIÓN N.</t>
  </si>
  <si>
    <t>APROBÓ</t>
  </si>
  <si>
    <t>SILVIA KATERINE SALAS FERNANDEZ</t>
  </si>
  <si>
    <t>AUXILIAR ADMINISTRAIVA</t>
  </si>
  <si>
    <t>NUTRISERVICES</t>
  </si>
  <si>
    <t>JULIE ANDREA SANCHEZ VELASQUEZ</t>
  </si>
  <si>
    <t>COORDINADORA</t>
  </si>
  <si>
    <t>AQUALIM</t>
  </si>
  <si>
    <t>INGELABS</t>
  </si>
  <si>
    <t>413-21V1</t>
  </si>
  <si>
    <t>COT 015-21</t>
  </si>
  <si>
    <t>TOTAL ANTICIPADO</t>
  </si>
  <si>
    <t>6 DIAS</t>
  </si>
  <si>
    <t>ARROZ</t>
  </si>
  <si>
    <t>JUGOS</t>
  </si>
  <si>
    <t>VERDURAS</t>
  </si>
  <si>
    <t>CARNICO COCIDO</t>
  </si>
  <si>
    <t>CARNICO CRUDO</t>
  </si>
  <si>
    <t>SUPERFICIE</t>
  </si>
  <si>
    <t>MANIPULADOR</t>
  </si>
  <si>
    <t>SOPAS</t>
  </si>
  <si>
    <t>30 DIAS</t>
  </si>
  <si>
    <t>10 DIAS</t>
  </si>
  <si>
    <t>AGUA POTABLE</t>
  </si>
  <si>
    <t>PROVEEDOR</t>
  </si>
  <si>
    <t>CODIGO</t>
  </si>
  <si>
    <t>PESLAC ASTRID</t>
  </si>
  <si>
    <t>PESLAC SANDRA</t>
  </si>
  <si>
    <t>LA LLANERITA</t>
  </si>
  <si>
    <t>MEGAPLASTICOS</t>
  </si>
  <si>
    <t>MEDIDA</t>
  </si>
  <si>
    <t>AVENA</t>
  </si>
  <si>
    <t>@</t>
  </si>
  <si>
    <t>AJONJOLI</t>
  </si>
  <si>
    <t>KL</t>
  </si>
  <si>
    <t>YOGUR LIGHT X 4000ML</t>
  </si>
  <si>
    <t>GF</t>
  </si>
  <si>
    <t>YOGURT LIGTH X 1000ML</t>
  </si>
  <si>
    <t>LT</t>
  </si>
  <si>
    <t>YOGURT BOLSA X 1000ML</t>
  </si>
  <si>
    <t>KUMIS LIGHT X 4000ML</t>
  </si>
  <si>
    <t>SALCHICHAS X 1500GR</t>
  </si>
  <si>
    <t>CHORIZOS</t>
  </si>
  <si>
    <t>LECHE ENTERA</t>
  </si>
  <si>
    <t>LECHE DESCREMEDA</t>
  </si>
  <si>
    <t>GELATINA SIN SABOR</t>
  </si>
  <si>
    <t>GELATINA DE SABOR</t>
  </si>
  <si>
    <t>LECHE CONDENSADA</t>
  </si>
  <si>
    <t>CUAJADA</t>
  </si>
  <si>
    <t>QUESO CAMPESINO</t>
  </si>
  <si>
    <t>QUESO DOBLE CREMA ENTERO 2.5KL</t>
  </si>
  <si>
    <t>QUESO DOBLE CREMA TAJADAS</t>
  </si>
  <si>
    <t>JAMON TAJADAS</t>
  </si>
  <si>
    <t>GR</t>
  </si>
  <si>
    <t>MAIZ TIERNO</t>
  </si>
  <si>
    <t>UVAS PASAS</t>
  </si>
  <si>
    <t>MEGAPLASTICO</t>
  </si>
  <si>
    <t>TODO BOLSAS</t>
  </si>
  <si>
    <t>DARNEL</t>
  </si>
  <si>
    <t>VASOS TAMI 7 X 25</t>
  </si>
  <si>
    <t>ONZ</t>
  </si>
  <si>
    <t>TAPAS TAMI 7 X 50</t>
  </si>
  <si>
    <t>Cumple (3) Cotizaciones.
Mejor precio Melexa</t>
  </si>
  <si>
    <t>VASOS NORMALES 7 X 50</t>
  </si>
  <si>
    <t>TAPAS NORMALES 7 X 50</t>
  </si>
  <si>
    <t>PLATOS 23 X 20</t>
  </si>
  <si>
    <t>CM</t>
  </si>
  <si>
    <t>PLATOS 20 X 20</t>
  </si>
  <si>
    <t>CONTENEDORES 8 X 20</t>
  </si>
  <si>
    <t>CUCHILLOS X 100</t>
  </si>
  <si>
    <t>PAQ</t>
  </si>
  <si>
    <t>CUCHARAS  X 100</t>
  </si>
  <si>
    <t>TENEDORES X 100</t>
  </si>
  <si>
    <t>BOLSAS DE EMPACAR  X 100</t>
  </si>
  <si>
    <t>SERVILLETAS  X 100</t>
  </si>
  <si>
    <t>BOLSA DE 2  X 100</t>
  </si>
  <si>
    <t>Cumple (3) Cotizaciones.
Mejor precio Top Drive</t>
  </si>
  <si>
    <t>PORTACOMIDAS P3 X 20</t>
  </si>
  <si>
    <t>PORTACOMIDAS J1 X 20</t>
  </si>
  <si>
    <t>SGI-COM-FOR-009</t>
  </si>
  <si>
    <t>FECHA: Agosto  2022</t>
  </si>
  <si>
    <t>VERSION:01</t>
  </si>
  <si>
    <t>FORMATO EVALUACION OFERTA PROVEEEDORES REV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</si>
</sst>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164" formatCode="0.0"/>
    <numFmt numFmtId="165" formatCode="_ &quot;$&quot;\ * #,##0.00_ ;_ &quot;$&quot;\ * \-#,##0.00_ ;_ &quot;$&quot;\ * &quot;-&quot;??_ ;_ @_ "/>
    <numFmt numFmtId="166" formatCode="#,##0_ ;\-#,##0\ "/>
  </numFmts>
  <fonts count="28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entury Gothic"/>
      <family val="2"/>
    </font>
    <font>
      <sz val="12"/>
      <name val="Century Gothic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name val="Century Gothic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sz val="10"/>
      <color theme="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9"/>
      <color indexed="81"/>
      <name val="Tahoma"/>
      <family val="2"/>
    </font>
    <font>
      <sz val="10"/>
      <color rgb="FF0000FF"/>
      <name val="Arial"/>
      <family val="2"/>
    </font>
    <font>
      <sz val="10"/>
      <name val="Arial Narrow"/>
      <family val="2"/>
    </font>
    <font>
      <sz val="10"/>
      <color theme="0"/>
      <name val="Arial Narrow"/>
      <family val="2"/>
    </font>
    <font>
      <b/>
      <sz val="14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sz val="12"/>
      <name val="Arial Narrow"/>
      <family val="2"/>
    </font>
    <font>
      <sz val="14"/>
      <name val="Arial Narrow"/>
      <family val="2"/>
    </font>
    <font>
      <b/>
      <sz val="12"/>
      <name val="Arial"/>
      <family val="2"/>
    </font>
    <font>
      <sz val="10"/>
      <name val="Century Gothic"/>
      <family val="2"/>
    </font>
    <font>
      <b/>
      <sz val="14"/>
      <name val="Century Gothic"/>
      <family val="2"/>
    </font>
    <font>
      <sz val="14"/>
      <name val="Arial"/>
      <family val="2"/>
    </font>
    <font>
      <sz val="14"/>
      <name val="Century Gothic"/>
      <family val="2"/>
    </font>
    <font>
      <b/>
      <sz val="2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67684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41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2" fillId="0" borderId="0"/>
    <xf numFmtId="0" fontId="1" fillId="0" borderId="0"/>
  </cellStyleXfs>
  <cellXfs count="468">
    <xf numFmtId="0" fontId="0" fillId="0" borderId="0" xfId="0"/>
    <xf numFmtId="9" fontId="3" fillId="0" borderId="1" xfId="2" applyFont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/>
    <xf numFmtId="0" fontId="7" fillId="0" borderId="1" xfId="0" applyFont="1" applyBorder="1" applyAlignment="1">
      <alignment horizontal="center" vertical="center" wrapText="1"/>
    </xf>
    <xf numFmtId="3" fontId="0" fillId="0" borderId="0" xfId="0" applyNumberFormat="1"/>
    <xf numFmtId="3" fontId="3" fillId="0" borderId="1" xfId="1" applyNumberFormat="1" applyFont="1" applyBorder="1" applyAlignment="1">
      <alignment horizontal="center" vertical="center" wrapText="1"/>
    </xf>
    <xf numFmtId="3" fontId="0" fillId="0" borderId="0" xfId="0" applyNumberFormat="1" applyBorder="1"/>
    <xf numFmtId="3" fontId="3" fillId="0" borderId="2" xfId="1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3" borderId="1" xfId="1" applyNumberFormat="1" applyFont="1" applyFill="1" applyBorder="1" applyAlignment="1">
      <alignment horizontal="center" vertical="center" wrapText="1"/>
    </xf>
    <xf numFmtId="0" fontId="10" fillId="0" borderId="0" xfId="0" applyFont="1"/>
    <xf numFmtId="164" fontId="5" fillId="0" borderId="1" xfId="0" applyNumberFormat="1" applyFont="1" applyFill="1" applyBorder="1" applyAlignment="1">
      <alignment horizontal="center" vertical="center"/>
    </xf>
    <xf numFmtId="166" fontId="9" fillId="0" borderId="1" xfId="5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/>
    <xf numFmtId="0" fontId="0" fillId="4" borderId="8" xfId="0" applyFill="1" applyBorder="1"/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5" borderId="8" xfId="0" applyFill="1" applyBorder="1"/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0" fillId="4" borderId="1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14" fillId="0" borderId="0" xfId="0" applyFont="1" applyAlignment="1">
      <alignment vertical="center"/>
    </xf>
    <xf numFmtId="3" fontId="14" fillId="0" borderId="0" xfId="0" applyNumberFormat="1" applyFont="1" applyAlignment="1">
      <alignment vertical="center"/>
    </xf>
    <xf numFmtId="0" fontId="5" fillId="6" borderId="0" xfId="0" applyFont="1" applyFill="1"/>
    <xf numFmtId="0" fontId="15" fillId="0" borderId="0" xfId="0" applyFont="1"/>
    <xf numFmtId="0" fontId="15" fillId="0" borderId="0" xfId="0" applyFont="1" applyAlignment="1">
      <alignment vertical="center"/>
    </xf>
    <xf numFmtId="0" fontId="15" fillId="2" borderId="0" xfId="0" applyFont="1" applyFill="1"/>
    <xf numFmtId="3" fontId="15" fillId="0" borderId="0" xfId="0" applyNumberFormat="1" applyFont="1"/>
    <xf numFmtId="3" fontId="15" fillId="2" borderId="0" xfId="0" applyNumberFormat="1" applyFont="1" applyFill="1" applyBorder="1"/>
    <xf numFmtId="3" fontId="15" fillId="2" borderId="0" xfId="0" applyNumberFormat="1" applyFont="1" applyFill="1"/>
    <xf numFmtId="0" fontId="16" fillId="0" borderId="0" xfId="0" applyFont="1"/>
    <xf numFmtId="0" fontId="17" fillId="2" borderId="58" xfId="0" applyFont="1" applyFill="1" applyBorder="1" applyAlignment="1">
      <alignment horizontal="center" vertical="center"/>
    </xf>
    <xf numFmtId="0" fontId="17" fillId="0" borderId="54" xfId="0" applyFont="1" applyBorder="1" applyAlignment="1">
      <alignment horizontal="left"/>
    </xf>
    <xf numFmtId="0" fontId="18" fillId="8" borderId="28" xfId="0" applyFont="1" applyFill="1" applyBorder="1" applyAlignment="1">
      <alignment horizontal="center" vertical="center" wrapText="1"/>
    </xf>
    <xf numFmtId="0" fontId="18" fillId="2" borderId="28" xfId="0" applyFont="1" applyFill="1" applyBorder="1" applyAlignment="1">
      <alignment horizontal="center" vertical="center" wrapText="1"/>
    </xf>
    <xf numFmtId="14" fontId="17" fillId="2" borderId="59" xfId="0" applyNumberFormat="1" applyFont="1" applyFill="1" applyBorder="1" applyAlignment="1">
      <alignment horizontal="center" vertical="center"/>
    </xf>
    <xf numFmtId="0" fontId="17" fillId="0" borderId="55" xfId="0" applyFont="1" applyBorder="1" applyAlignment="1">
      <alignment horizontal="left"/>
    </xf>
    <xf numFmtId="0" fontId="19" fillId="8" borderId="36" xfId="0" applyFont="1" applyFill="1" applyBorder="1" applyAlignment="1">
      <alignment horizontal="center" vertical="center" wrapText="1"/>
    </xf>
    <xf numFmtId="14" fontId="20" fillId="8" borderId="18" xfId="0" applyNumberFormat="1" applyFont="1" applyFill="1" applyBorder="1" applyAlignment="1">
      <alignment horizontal="center" vertical="center" wrapText="1"/>
    </xf>
    <xf numFmtId="0" fontId="19" fillId="8" borderId="37" xfId="0" applyFont="1" applyFill="1" applyBorder="1" applyAlignment="1">
      <alignment horizontal="center" vertical="center" wrapText="1"/>
    </xf>
    <xf numFmtId="0" fontId="19" fillId="2" borderId="36" xfId="0" applyFont="1" applyFill="1" applyBorder="1" applyAlignment="1">
      <alignment horizontal="center" vertical="center" wrapText="1"/>
    </xf>
    <xf numFmtId="14" fontId="20" fillId="2" borderId="18" xfId="0" applyNumberFormat="1" applyFont="1" applyFill="1" applyBorder="1" applyAlignment="1">
      <alignment horizontal="center" vertical="center" wrapText="1"/>
    </xf>
    <xf numFmtId="0" fontId="19" fillId="2" borderId="37" xfId="0" applyFont="1" applyFill="1" applyBorder="1" applyAlignment="1">
      <alignment horizontal="center" vertical="center" wrapText="1"/>
    </xf>
    <xf numFmtId="0" fontId="19" fillId="8" borderId="26" xfId="0" applyFont="1" applyFill="1" applyBorder="1" applyAlignment="1">
      <alignment horizontal="center" vertical="center" wrapText="1"/>
    </xf>
    <xf numFmtId="14" fontId="20" fillId="8" borderId="1" xfId="0" applyNumberFormat="1" applyFont="1" applyFill="1" applyBorder="1" applyAlignment="1">
      <alignment horizontal="center" vertical="center" wrapText="1"/>
    </xf>
    <xf numFmtId="0" fontId="15" fillId="8" borderId="27" xfId="0" applyFont="1" applyFill="1" applyBorder="1" applyAlignment="1">
      <alignment horizontal="center" vertical="center" wrapText="1"/>
    </xf>
    <xf numFmtId="0" fontId="19" fillId="2" borderId="26" xfId="0" applyFont="1" applyFill="1" applyBorder="1" applyAlignment="1">
      <alignment horizontal="center" vertical="center" wrapText="1"/>
    </xf>
    <xf numFmtId="14" fontId="20" fillId="2" borderId="1" xfId="0" applyNumberFormat="1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center" vertical="center" wrapText="1"/>
    </xf>
    <xf numFmtId="0" fontId="19" fillId="8" borderId="28" xfId="0" applyFont="1" applyFill="1" applyBorder="1" applyAlignment="1">
      <alignment horizontal="center" vertical="center" wrapText="1"/>
    </xf>
    <xf numFmtId="0" fontId="19" fillId="2" borderId="28" xfId="0" applyFont="1" applyFill="1" applyBorder="1" applyAlignment="1">
      <alignment horizontal="center" vertical="center" wrapText="1"/>
    </xf>
    <xf numFmtId="0" fontId="17" fillId="4" borderId="42" xfId="0" applyFont="1" applyFill="1" applyBorder="1" applyAlignment="1">
      <alignment horizontal="center" vertical="center" wrapText="1"/>
    </xf>
    <xf numFmtId="0" fontId="21" fillId="2" borderId="43" xfId="0" applyFont="1" applyFill="1" applyBorder="1" applyAlignment="1">
      <alignment horizontal="left" vertical="center" wrapText="1"/>
    </xf>
    <xf numFmtId="0" fontId="17" fillId="2" borderId="44" xfId="0" applyFont="1" applyFill="1" applyBorder="1" applyAlignment="1">
      <alignment horizontal="center" vertical="center" wrapText="1"/>
    </xf>
    <xf numFmtId="164" fontId="21" fillId="8" borderId="42" xfId="0" applyNumberFormat="1" applyFont="1" applyFill="1" applyBorder="1" applyAlignment="1">
      <alignment horizontal="center" vertical="center"/>
    </xf>
    <xf numFmtId="3" fontId="21" fillId="8" borderId="44" xfId="1" applyNumberFormat="1" applyFont="1" applyFill="1" applyBorder="1" applyAlignment="1">
      <alignment horizontal="center" vertical="center" wrapText="1"/>
    </xf>
    <xf numFmtId="3" fontId="21" fillId="8" borderId="45" xfId="1" applyNumberFormat="1" applyFont="1" applyFill="1" applyBorder="1" applyAlignment="1">
      <alignment horizontal="center" vertical="center" wrapText="1"/>
    </xf>
    <xf numFmtId="164" fontId="21" fillId="2" borderId="42" xfId="0" applyNumberFormat="1" applyFont="1" applyFill="1" applyBorder="1" applyAlignment="1">
      <alignment horizontal="center" vertical="center"/>
    </xf>
    <xf numFmtId="3" fontId="21" fillId="2" borderId="44" xfId="1" applyNumberFormat="1" applyFont="1" applyFill="1" applyBorder="1" applyAlignment="1">
      <alignment horizontal="center" vertical="center" wrapText="1"/>
    </xf>
    <xf numFmtId="3" fontId="21" fillId="2" borderId="45" xfId="1" applyNumberFormat="1" applyFont="1" applyFill="1" applyBorder="1" applyAlignment="1">
      <alignment horizontal="center" vertical="center" wrapText="1"/>
    </xf>
    <xf numFmtId="0" fontId="20" fillId="0" borderId="0" xfId="0" applyFont="1"/>
    <xf numFmtId="0" fontId="17" fillId="4" borderId="47" xfId="0" applyFont="1" applyFill="1" applyBorder="1" applyAlignment="1">
      <alignment horizontal="center" vertical="center" wrapText="1"/>
    </xf>
    <xf numFmtId="0" fontId="21" fillId="2" borderId="48" xfId="0" applyFont="1" applyFill="1" applyBorder="1" applyAlignment="1">
      <alignment horizontal="left" vertical="center" wrapText="1"/>
    </xf>
    <xf numFmtId="0" fontId="17" fillId="2" borderId="49" xfId="0" applyFont="1" applyFill="1" applyBorder="1" applyAlignment="1">
      <alignment horizontal="center" vertical="center" wrapText="1"/>
    </xf>
    <xf numFmtId="164" fontId="21" fillId="8" borderId="47" xfId="0" applyNumberFormat="1" applyFont="1" applyFill="1" applyBorder="1" applyAlignment="1">
      <alignment horizontal="center" vertical="center"/>
    </xf>
    <xf numFmtId="3" fontId="21" fillId="8" borderId="49" xfId="1" applyNumberFormat="1" applyFont="1" applyFill="1" applyBorder="1" applyAlignment="1">
      <alignment horizontal="center" vertical="center" wrapText="1"/>
    </xf>
    <xf numFmtId="3" fontId="21" fillId="8" borderId="50" xfId="1" applyNumberFormat="1" applyFont="1" applyFill="1" applyBorder="1" applyAlignment="1">
      <alignment horizontal="center" vertical="center" wrapText="1"/>
    </xf>
    <xf numFmtId="164" fontId="21" fillId="2" borderId="47" xfId="0" applyNumberFormat="1" applyFont="1" applyFill="1" applyBorder="1" applyAlignment="1">
      <alignment horizontal="center" vertical="center"/>
    </xf>
    <xf numFmtId="3" fontId="21" fillId="2" borderId="49" xfId="1" applyNumberFormat="1" applyFont="1" applyFill="1" applyBorder="1" applyAlignment="1">
      <alignment horizontal="center" vertical="center" wrapText="1"/>
    </xf>
    <xf numFmtId="3" fontId="21" fillId="2" borderId="50" xfId="1" applyNumberFormat="1" applyFont="1" applyFill="1" applyBorder="1" applyAlignment="1">
      <alignment horizontal="center" vertical="center" wrapText="1"/>
    </xf>
    <xf numFmtId="0" fontId="17" fillId="5" borderId="47" xfId="0" applyFont="1" applyFill="1" applyBorder="1" applyAlignment="1">
      <alignment horizontal="center" vertical="center" wrapText="1"/>
    </xf>
    <xf numFmtId="166" fontId="21" fillId="8" borderId="47" xfId="5" applyNumberFormat="1" applyFont="1" applyFill="1" applyBorder="1" applyAlignment="1">
      <alignment horizontal="center" vertical="center" wrapText="1"/>
    </xf>
    <xf numFmtId="166" fontId="21" fillId="2" borderId="47" xfId="5" applyNumberFormat="1" applyFont="1" applyFill="1" applyBorder="1" applyAlignment="1">
      <alignment horizontal="center" vertical="center" wrapText="1"/>
    </xf>
    <xf numFmtId="0" fontId="17" fillId="5" borderId="61" xfId="0" applyFont="1" applyFill="1" applyBorder="1" applyAlignment="1">
      <alignment horizontal="center" vertical="center" wrapText="1"/>
    </xf>
    <xf numFmtId="0" fontId="21" fillId="2" borderId="62" xfId="0" applyFont="1" applyFill="1" applyBorder="1" applyAlignment="1">
      <alignment horizontal="left" vertical="center" wrapText="1"/>
    </xf>
    <xf numFmtId="0" fontId="17" fillId="2" borderId="63" xfId="0" applyFont="1" applyFill="1" applyBorder="1" applyAlignment="1">
      <alignment horizontal="center" vertical="center" wrapText="1"/>
    </xf>
    <xf numFmtId="166" fontId="21" fillId="8" borderId="61" xfId="5" applyNumberFormat="1" applyFont="1" applyFill="1" applyBorder="1" applyAlignment="1">
      <alignment horizontal="center" vertical="center" wrapText="1"/>
    </xf>
    <xf numFmtId="3" fontId="21" fillId="8" borderId="63" xfId="1" applyNumberFormat="1" applyFont="1" applyFill="1" applyBorder="1" applyAlignment="1">
      <alignment horizontal="center" vertical="center" wrapText="1"/>
    </xf>
    <xf numFmtId="3" fontId="21" fillId="8" borderId="64" xfId="1" applyNumberFormat="1" applyFont="1" applyFill="1" applyBorder="1" applyAlignment="1">
      <alignment horizontal="center" vertical="center" wrapText="1"/>
    </xf>
    <xf numFmtId="166" fontId="21" fillId="2" borderId="61" xfId="5" applyNumberFormat="1" applyFont="1" applyFill="1" applyBorder="1" applyAlignment="1">
      <alignment horizontal="center" vertical="center" wrapText="1"/>
    </xf>
    <xf numFmtId="3" fontId="21" fillId="2" borderId="63" xfId="1" applyNumberFormat="1" applyFont="1" applyFill="1" applyBorder="1" applyAlignment="1">
      <alignment horizontal="center" vertical="center" wrapText="1"/>
    </xf>
    <xf numFmtId="3" fontId="21" fillId="2" borderId="64" xfId="1" applyNumberFormat="1" applyFont="1" applyFill="1" applyBorder="1" applyAlignment="1">
      <alignment horizontal="center" vertical="center" wrapText="1"/>
    </xf>
    <xf numFmtId="164" fontId="21" fillId="8" borderId="61" xfId="0" applyNumberFormat="1" applyFont="1" applyFill="1" applyBorder="1" applyAlignment="1">
      <alignment horizontal="center" vertical="center"/>
    </xf>
    <xf numFmtId="164" fontId="21" fillId="2" borderId="61" xfId="0" applyNumberFormat="1" applyFont="1" applyFill="1" applyBorder="1" applyAlignment="1">
      <alignment horizontal="center" vertical="center"/>
    </xf>
    <xf numFmtId="0" fontId="15" fillId="7" borderId="24" xfId="0" applyFont="1" applyFill="1" applyBorder="1"/>
    <xf numFmtId="3" fontId="15" fillId="7" borderId="24" xfId="0" applyNumberFormat="1" applyFont="1" applyFill="1" applyBorder="1"/>
    <xf numFmtId="3" fontId="18" fillId="7" borderId="24" xfId="1" applyNumberFormat="1" applyFont="1" applyFill="1" applyBorder="1" applyAlignment="1">
      <alignment horizontal="center" vertical="center" wrapText="1"/>
    </xf>
    <xf numFmtId="3" fontId="18" fillId="7" borderId="53" xfId="1" applyNumberFormat="1" applyFont="1" applyFill="1" applyBorder="1" applyAlignment="1">
      <alignment horizontal="center" vertical="center" wrapText="1"/>
    </xf>
    <xf numFmtId="0" fontId="16" fillId="7" borderId="25" xfId="0" applyFont="1" applyFill="1" applyBorder="1"/>
    <xf numFmtId="0" fontId="15" fillId="6" borderId="1" xfId="0" applyFont="1" applyFill="1" applyBorder="1"/>
    <xf numFmtId="3" fontId="15" fillId="6" borderId="1" xfId="0" applyNumberFormat="1" applyFont="1" applyFill="1" applyBorder="1"/>
    <xf numFmtId="3" fontId="18" fillId="6" borderId="1" xfId="1" applyNumberFormat="1" applyFont="1" applyFill="1" applyBorder="1" applyAlignment="1">
      <alignment horizontal="center" vertical="center" wrapText="1"/>
    </xf>
    <xf numFmtId="3" fontId="18" fillId="6" borderId="8" xfId="1" applyNumberFormat="1" applyFont="1" applyFill="1" applyBorder="1" applyAlignment="1">
      <alignment horizontal="center" vertical="center" wrapText="1"/>
    </xf>
    <xf numFmtId="0" fontId="16" fillId="6" borderId="27" xfId="0" applyFont="1" applyFill="1" applyBorder="1"/>
    <xf numFmtId="0" fontId="15" fillId="7" borderId="29" xfId="0" applyFont="1" applyFill="1" applyBorder="1"/>
    <xf numFmtId="3" fontId="15" fillId="7" borderId="29" xfId="0" applyNumberFormat="1" applyFont="1" applyFill="1" applyBorder="1"/>
    <xf numFmtId="3" fontId="18" fillId="7" borderId="29" xfId="1" applyNumberFormat="1" applyFont="1" applyFill="1" applyBorder="1" applyAlignment="1">
      <alignment horizontal="center" vertical="center" wrapText="1"/>
    </xf>
    <xf numFmtId="3" fontId="18" fillId="7" borderId="39" xfId="1" applyNumberFormat="1" applyFont="1" applyFill="1" applyBorder="1" applyAlignment="1">
      <alignment horizontal="center" vertical="center" wrapText="1"/>
    </xf>
    <xf numFmtId="0" fontId="16" fillId="7" borderId="30" xfId="0" applyFont="1" applyFill="1" applyBorder="1"/>
    <xf numFmtId="0" fontId="18" fillId="0" borderId="7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5" fillId="0" borderId="0" xfId="0" applyFont="1" applyBorder="1"/>
    <xf numFmtId="0" fontId="15" fillId="2" borderId="0" xfId="0" applyFont="1" applyFill="1" applyBorder="1"/>
    <xf numFmtId="3" fontId="15" fillId="0" borderId="0" xfId="0" applyNumberFormat="1" applyFont="1" applyBorder="1"/>
    <xf numFmtId="0" fontId="16" fillId="0" borderId="6" xfId="0" applyFont="1" applyBorder="1"/>
    <xf numFmtId="3" fontId="15" fillId="2" borderId="32" xfId="0" applyNumberFormat="1" applyFont="1" applyFill="1" applyBorder="1"/>
    <xf numFmtId="0" fontId="2" fillId="0" borderId="0" xfId="7"/>
    <xf numFmtId="0" fontId="2" fillId="0" borderId="0" xfId="7" applyAlignment="1">
      <alignment vertical="center"/>
    </xf>
    <xf numFmtId="0" fontId="2" fillId="2" borderId="0" xfId="7" applyFont="1" applyFill="1"/>
    <xf numFmtId="3" fontId="2" fillId="0" borderId="0" xfId="7" applyNumberFormat="1"/>
    <xf numFmtId="3" fontId="2" fillId="2" borderId="0" xfId="7" applyNumberFormat="1" applyFill="1" applyBorder="1"/>
    <xf numFmtId="3" fontId="2" fillId="2" borderId="0" xfId="7" applyNumberFormat="1" applyFill="1"/>
    <xf numFmtId="0" fontId="10" fillId="0" borderId="0" xfId="7" applyFont="1"/>
    <xf numFmtId="0" fontId="2" fillId="0" borderId="0" xfId="7" applyFont="1"/>
    <xf numFmtId="0" fontId="12" fillId="0" borderId="54" xfId="7" applyFont="1" applyBorder="1" applyAlignment="1">
      <alignment horizontal="left"/>
    </xf>
    <xf numFmtId="0" fontId="12" fillId="2" borderId="58" xfId="7" applyFont="1" applyFill="1" applyBorder="1" applyAlignment="1">
      <alignment horizontal="center" vertical="center"/>
    </xf>
    <xf numFmtId="0" fontId="3" fillId="8" borderId="28" xfId="7" applyFont="1" applyFill="1" applyBorder="1" applyAlignment="1">
      <alignment horizontal="center" vertical="center" wrapText="1"/>
    </xf>
    <xf numFmtId="0" fontId="3" fillId="2" borderId="28" xfId="7" applyFont="1" applyFill="1" applyBorder="1" applyAlignment="1">
      <alignment horizontal="center" vertical="center" wrapText="1"/>
    </xf>
    <xf numFmtId="14" fontId="12" fillId="2" borderId="59" xfId="7" applyNumberFormat="1" applyFont="1" applyFill="1" applyBorder="1" applyAlignment="1">
      <alignment horizontal="center" vertical="center"/>
    </xf>
    <xf numFmtId="0" fontId="12" fillId="0" borderId="55" xfId="7" applyFont="1" applyBorder="1" applyAlignment="1">
      <alignment horizontal="left"/>
    </xf>
    <xf numFmtId="0" fontId="7" fillId="8" borderId="36" xfId="7" applyFont="1" applyFill="1" applyBorder="1" applyAlignment="1">
      <alignment horizontal="center" vertical="center" wrapText="1"/>
    </xf>
    <xf numFmtId="14" fontId="4" fillId="8" borderId="18" xfId="7" applyNumberFormat="1" applyFont="1" applyFill="1" applyBorder="1" applyAlignment="1">
      <alignment horizontal="center" vertical="center" wrapText="1"/>
    </xf>
    <xf numFmtId="0" fontId="7" fillId="8" borderId="37" xfId="7" applyFont="1" applyFill="1" applyBorder="1" applyAlignment="1">
      <alignment horizontal="center" vertical="center" wrapText="1"/>
    </xf>
    <xf numFmtId="0" fontId="7" fillId="2" borderId="36" xfId="7" applyFont="1" applyFill="1" applyBorder="1" applyAlignment="1">
      <alignment horizontal="center" vertical="center" wrapText="1"/>
    </xf>
    <xf numFmtId="14" fontId="4" fillId="2" borderId="18" xfId="7" applyNumberFormat="1" applyFont="1" applyFill="1" applyBorder="1" applyAlignment="1">
      <alignment horizontal="center" vertical="center" wrapText="1"/>
    </xf>
    <xf numFmtId="0" fontId="7" fillId="2" borderId="37" xfId="7" applyFont="1" applyFill="1" applyBorder="1" applyAlignment="1">
      <alignment horizontal="center" vertical="center" wrapText="1"/>
    </xf>
    <xf numFmtId="0" fontId="7" fillId="8" borderId="26" xfId="7" applyFont="1" applyFill="1" applyBorder="1" applyAlignment="1">
      <alignment horizontal="center" vertical="center" wrapText="1"/>
    </xf>
    <xf numFmtId="14" fontId="4" fillId="8" borderId="1" xfId="7" applyNumberFormat="1" applyFont="1" applyFill="1" applyBorder="1" applyAlignment="1">
      <alignment horizontal="center" vertical="center" wrapText="1"/>
    </xf>
    <xf numFmtId="0" fontId="23" fillId="8" borderId="27" xfId="7" applyFont="1" applyFill="1" applyBorder="1" applyAlignment="1">
      <alignment horizontal="center" vertical="center" wrapText="1"/>
    </xf>
    <xf numFmtId="0" fontId="7" fillId="2" borderId="26" xfId="7" applyFont="1" applyFill="1" applyBorder="1" applyAlignment="1">
      <alignment horizontal="center" vertical="center" wrapText="1"/>
    </xf>
    <xf numFmtId="14" fontId="4" fillId="2" borderId="1" xfId="7" applyNumberFormat="1" applyFont="1" applyFill="1" applyBorder="1" applyAlignment="1">
      <alignment horizontal="center" vertical="center" wrapText="1"/>
    </xf>
    <xf numFmtId="0" fontId="23" fillId="2" borderId="27" xfId="7" applyFont="1" applyFill="1" applyBorder="1" applyAlignment="1">
      <alignment horizontal="center" vertical="center" wrapText="1"/>
    </xf>
    <xf numFmtId="0" fontId="7" fillId="8" borderId="28" xfId="7" applyFont="1" applyFill="1" applyBorder="1" applyAlignment="1">
      <alignment horizontal="center" vertical="center" wrapText="1"/>
    </xf>
    <xf numFmtId="0" fontId="7" fillId="2" borderId="28" xfId="7" applyFont="1" applyFill="1" applyBorder="1" applyAlignment="1">
      <alignment horizontal="center" vertical="center" wrapText="1"/>
    </xf>
    <xf numFmtId="0" fontId="24" fillId="4" borderId="42" xfId="7" applyFont="1" applyFill="1" applyBorder="1" applyAlignment="1">
      <alignment horizontal="center" vertical="center" wrapText="1"/>
    </xf>
    <xf numFmtId="0" fontId="25" fillId="2" borderId="43" xfId="7" applyFont="1" applyFill="1" applyBorder="1" applyAlignment="1">
      <alignment horizontal="left" vertical="center" wrapText="1"/>
    </xf>
    <xf numFmtId="0" fontId="24" fillId="2" borderId="44" xfId="7" applyFont="1" applyFill="1" applyBorder="1" applyAlignment="1">
      <alignment horizontal="center" vertical="center" wrapText="1"/>
    </xf>
    <xf numFmtId="164" fontId="25" fillId="8" borderId="42" xfId="7" applyNumberFormat="1" applyFont="1" applyFill="1" applyBorder="1" applyAlignment="1">
      <alignment horizontal="center" vertical="center"/>
    </xf>
    <xf numFmtId="3" fontId="26" fillId="8" borderId="44" xfId="1" applyNumberFormat="1" applyFont="1" applyFill="1" applyBorder="1" applyAlignment="1">
      <alignment horizontal="center" vertical="center" wrapText="1"/>
    </xf>
    <xf numFmtId="3" fontId="26" fillId="8" borderId="45" xfId="1" applyNumberFormat="1" applyFont="1" applyFill="1" applyBorder="1" applyAlignment="1">
      <alignment horizontal="center" vertical="center" wrapText="1"/>
    </xf>
    <xf numFmtId="164" fontId="25" fillId="2" borderId="42" xfId="7" applyNumberFormat="1" applyFont="1" applyFill="1" applyBorder="1" applyAlignment="1">
      <alignment horizontal="center" vertical="center"/>
    </xf>
    <xf numFmtId="3" fontId="26" fillId="2" borderId="44" xfId="1" applyNumberFormat="1" applyFont="1" applyFill="1" applyBorder="1" applyAlignment="1">
      <alignment horizontal="center" vertical="center" wrapText="1"/>
    </xf>
    <xf numFmtId="3" fontId="26" fillId="2" borderId="45" xfId="1" applyNumberFormat="1" applyFont="1" applyFill="1" applyBorder="1" applyAlignment="1">
      <alignment horizontal="center" vertical="center" wrapText="1"/>
    </xf>
    <xf numFmtId="1" fontId="25" fillId="2" borderId="42" xfId="7" applyNumberFormat="1" applyFont="1" applyFill="1" applyBorder="1" applyAlignment="1">
      <alignment horizontal="center" vertical="center"/>
    </xf>
    <xf numFmtId="0" fontId="11" fillId="0" borderId="0" xfId="7" applyFont="1"/>
    <xf numFmtId="0" fontId="24" fillId="4" borderId="47" xfId="7" applyFont="1" applyFill="1" applyBorder="1" applyAlignment="1">
      <alignment horizontal="center" vertical="center" wrapText="1"/>
    </xf>
    <xf numFmtId="0" fontId="25" fillId="2" borderId="48" xfId="7" applyFont="1" applyFill="1" applyBorder="1" applyAlignment="1">
      <alignment horizontal="left" vertical="center" wrapText="1"/>
    </xf>
    <xf numFmtId="0" fontId="24" fillId="2" borderId="49" xfId="7" applyFont="1" applyFill="1" applyBorder="1" applyAlignment="1">
      <alignment horizontal="center" vertical="center" wrapText="1"/>
    </xf>
    <xf numFmtId="164" fontId="25" fillId="8" borderId="47" xfId="7" applyNumberFormat="1" applyFont="1" applyFill="1" applyBorder="1" applyAlignment="1">
      <alignment horizontal="center" vertical="center"/>
    </xf>
    <xf numFmtId="3" fontId="26" fillId="8" borderId="49" xfId="1" applyNumberFormat="1" applyFont="1" applyFill="1" applyBorder="1" applyAlignment="1">
      <alignment horizontal="center" vertical="center" wrapText="1"/>
    </xf>
    <xf numFmtId="3" fontId="26" fillId="8" borderId="50" xfId="1" applyNumberFormat="1" applyFont="1" applyFill="1" applyBorder="1" applyAlignment="1">
      <alignment horizontal="center" vertical="center" wrapText="1"/>
    </xf>
    <xf numFmtId="164" fontId="25" fillId="2" borderId="47" xfId="7" applyNumberFormat="1" applyFont="1" applyFill="1" applyBorder="1" applyAlignment="1">
      <alignment horizontal="center" vertical="center"/>
    </xf>
    <xf numFmtId="3" fontId="26" fillId="2" borderId="49" xfId="1" applyNumberFormat="1" applyFont="1" applyFill="1" applyBorder="1" applyAlignment="1">
      <alignment horizontal="center" vertical="center" wrapText="1"/>
    </xf>
    <xf numFmtId="3" fontId="26" fillId="2" borderId="50" xfId="1" applyNumberFormat="1" applyFont="1" applyFill="1" applyBorder="1" applyAlignment="1">
      <alignment horizontal="center" vertical="center" wrapText="1"/>
    </xf>
    <xf numFmtId="1" fontId="25" fillId="2" borderId="47" xfId="7" applyNumberFormat="1" applyFont="1" applyFill="1" applyBorder="1" applyAlignment="1">
      <alignment horizontal="center" vertical="center"/>
    </xf>
    <xf numFmtId="0" fontId="24" fillId="5" borderId="61" xfId="7" applyFont="1" applyFill="1" applyBorder="1" applyAlignment="1">
      <alignment horizontal="center" vertical="center" wrapText="1"/>
    </xf>
    <xf numFmtId="0" fontId="25" fillId="2" borderId="62" xfId="7" applyFont="1" applyFill="1" applyBorder="1" applyAlignment="1">
      <alignment horizontal="left" vertical="center" wrapText="1"/>
    </xf>
    <xf numFmtId="0" fontId="24" fillId="2" borderId="63" xfId="7" applyFont="1" applyFill="1" applyBorder="1" applyAlignment="1">
      <alignment horizontal="center" vertical="center" wrapText="1"/>
    </xf>
    <xf numFmtId="166" fontId="25" fillId="8" borderId="61" xfId="5" applyNumberFormat="1" applyFont="1" applyFill="1" applyBorder="1" applyAlignment="1">
      <alignment horizontal="center" vertical="center" wrapText="1"/>
    </xf>
    <xf numFmtId="3" fontId="26" fillId="8" borderId="63" xfId="1" applyNumberFormat="1" applyFont="1" applyFill="1" applyBorder="1" applyAlignment="1">
      <alignment horizontal="center" vertical="center" wrapText="1"/>
    </xf>
    <xf numFmtId="3" fontId="26" fillId="8" borderId="64" xfId="1" applyNumberFormat="1" applyFont="1" applyFill="1" applyBorder="1" applyAlignment="1">
      <alignment horizontal="center" vertical="center" wrapText="1"/>
    </xf>
    <xf numFmtId="166" fontId="25" fillId="2" borderId="61" xfId="5" applyNumberFormat="1" applyFont="1" applyFill="1" applyBorder="1" applyAlignment="1">
      <alignment horizontal="center" vertical="center" wrapText="1"/>
    </xf>
    <xf numFmtId="3" fontId="26" fillId="2" borderId="63" xfId="1" applyNumberFormat="1" applyFont="1" applyFill="1" applyBorder="1" applyAlignment="1">
      <alignment horizontal="center" vertical="center" wrapText="1"/>
    </xf>
    <xf numFmtId="3" fontId="26" fillId="2" borderId="64" xfId="1" applyNumberFormat="1" applyFont="1" applyFill="1" applyBorder="1" applyAlignment="1">
      <alignment horizontal="center" vertical="center" wrapText="1"/>
    </xf>
    <xf numFmtId="164" fontId="25" fillId="8" borderId="61" xfId="7" applyNumberFormat="1" applyFont="1" applyFill="1" applyBorder="1" applyAlignment="1">
      <alignment horizontal="center" vertical="center"/>
    </xf>
    <xf numFmtId="1" fontId="25" fillId="2" borderId="61" xfId="7" applyNumberFormat="1" applyFont="1" applyFill="1" applyBorder="1" applyAlignment="1">
      <alignment horizontal="center" vertical="center"/>
    </xf>
    <xf numFmtId="0" fontId="2" fillId="7" borderId="24" xfId="7" applyFill="1" applyBorder="1"/>
    <xf numFmtId="0" fontId="2" fillId="7" borderId="24" xfId="7" applyFont="1" applyFill="1" applyBorder="1"/>
    <xf numFmtId="3" fontId="2" fillId="7" borderId="24" xfId="7" applyNumberFormat="1" applyFill="1" applyBorder="1"/>
    <xf numFmtId="3" fontId="3" fillId="7" borderId="24" xfId="1" applyNumberFormat="1" applyFont="1" applyFill="1" applyBorder="1" applyAlignment="1">
      <alignment horizontal="center" vertical="center" wrapText="1"/>
    </xf>
    <xf numFmtId="3" fontId="3" fillId="7" borderId="53" xfId="1" applyNumberFormat="1" applyFont="1" applyFill="1" applyBorder="1" applyAlignment="1">
      <alignment horizontal="center" vertical="center" wrapText="1"/>
    </xf>
    <xf numFmtId="0" fontId="10" fillId="7" borderId="25" xfId="7" applyFont="1" applyFill="1" applyBorder="1"/>
    <xf numFmtId="0" fontId="2" fillId="6" borderId="1" xfId="7" applyFill="1" applyBorder="1"/>
    <xf numFmtId="0" fontId="2" fillId="6" borderId="1" xfId="7" applyFont="1" applyFill="1" applyBorder="1"/>
    <xf numFmtId="3" fontId="2" fillId="6" borderId="1" xfId="7" applyNumberFormat="1" applyFill="1" applyBorder="1"/>
    <xf numFmtId="3" fontId="3" fillId="6" borderId="1" xfId="1" applyNumberFormat="1" applyFont="1" applyFill="1" applyBorder="1" applyAlignment="1">
      <alignment horizontal="center" vertical="center" wrapText="1"/>
    </xf>
    <xf numFmtId="3" fontId="3" fillId="6" borderId="8" xfId="1" applyNumberFormat="1" applyFont="1" applyFill="1" applyBorder="1" applyAlignment="1">
      <alignment horizontal="center" vertical="center" wrapText="1"/>
    </xf>
    <xf numFmtId="0" fontId="10" fillId="6" borderId="27" xfId="7" applyFont="1" applyFill="1" applyBorder="1"/>
    <xf numFmtId="0" fontId="2" fillId="7" borderId="29" xfId="7" applyFill="1" applyBorder="1"/>
    <xf numFmtId="0" fontId="2" fillId="7" borderId="29" xfId="7" applyFont="1" applyFill="1" applyBorder="1"/>
    <xf numFmtId="3" fontId="2" fillId="7" borderId="29" xfId="7" applyNumberFormat="1" applyFill="1" applyBorder="1"/>
    <xf numFmtId="3" fontId="3" fillId="7" borderId="29" xfId="1" applyNumberFormat="1" applyFont="1" applyFill="1" applyBorder="1" applyAlignment="1">
      <alignment horizontal="center" vertical="center" wrapText="1"/>
    </xf>
    <xf numFmtId="3" fontId="3" fillId="7" borderId="39" xfId="1" applyNumberFormat="1" applyFont="1" applyFill="1" applyBorder="1" applyAlignment="1">
      <alignment horizontal="center" vertical="center" wrapText="1"/>
    </xf>
    <xf numFmtId="0" fontId="10" fillId="7" borderId="30" xfId="7" applyFont="1" applyFill="1" applyBorder="1"/>
    <xf numFmtId="0" fontId="22" fillId="0" borderId="7" xfId="7" applyFont="1" applyBorder="1" applyAlignment="1">
      <alignment horizontal="center"/>
    </xf>
    <xf numFmtId="0" fontId="22" fillId="0" borderId="0" xfId="7" applyFont="1" applyBorder="1" applyAlignment="1">
      <alignment horizontal="center"/>
    </xf>
    <xf numFmtId="0" fontId="2" fillId="0" borderId="0" xfId="7" applyBorder="1"/>
    <xf numFmtId="0" fontId="2" fillId="2" borderId="0" xfId="7" applyFont="1" applyFill="1" applyBorder="1"/>
    <xf numFmtId="3" fontId="2" fillId="0" borderId="0" xfId="7" applyNumberFormat="1" applyBorder="1"/>
    <xf numFmtId="0" fontId="10" fillId="0" borderId="6" xfId="7" applyFont="1" applyBorder="1"/>
    <xf numFmtId="3" fontId="2" fillId="2" borderId="32" xfId="7" applyNumberFormat="1" applyFill="1" applyBorder="1"/>
    <xf numFmtId="0" fontId="24" fillId="5" borderId="47" xfId="7" applyFont="1" applyFill="1" applyBorder="1" applyAlignment="1">
      <alignment horizontal="center" vertical="center" wrapText="1"/>
    </xf>
    <xf numFmtId="0" fontId="25" fillId="0" borderId="0" xfId="7" applyFont="1"/>
    <xf numFmtId="0" fontId="12" fillId="0" borderId="0" xfId="7" applyFont="1"/>
    <xf numFmtId="166" fontId="25" fillId="8" borderId="47" xfId="5" applyNumberFormat="1" applyFont="1" applyFill="1" applyBorder="1" applyAlignment="1">
      <alignment horizontal="center" vertical="center" wrapText="1"/>
    </xf>
    <xf numFmtId="166" fontId="25" fillId="2" borderId="47" xfId="5" applyNumberFormat="1" applyFont="1" applyFill="1" applyBorder="1" applyAlignment="1">
      <alignment horizontal="center" vertical="center" wrapText="1"/>
    </xf>
    <xf numFmtId="164" fontId="25" fillId="2" borderId="61" xfId="7" applyNumberFormat="1" applyFont="1" applyFill="1" applyBorder="1" applyAlignment="1">
      <alignment horizontal="center" vertical="center"/>
    </xf>
    <xf numFmtId="0" fontId="2" fillId="0" borderId="3" xfId="7" applyBorder="1" applyAlignment="1">
      <alignment horizontal="center"/>
    </xf>
    <xf numFmtId="0" fontId="2" fillId="0" borderId="5" xfId="7" applyBorder="1" applyAlignment="1">
      <alignment horizontal="center"/>
    </xf>
    <xf numFmtId="0" fontId="2" fillId="0" borderId="7" xfId="7" applyBorder="1" applyAlignment="1">
      <alignment horizontal="center"/>
    </xf>
    <xf numFmtId="0" fontId="2" fillId="0" borderId="0" xfId="7" applyBorder="1" applyAlignment="1">
      <alignment horizontal="center"/>
    </xf>
    <xf numFmtId="0" fontId="2" fillId="0" borderId="31" xfId="7" applyBorder="1" applyAlignment="1">
      <alignment horizontal="center"/>
    </xf>
    <xf numFmtId="0" fontId="2" fillId="0" borderId="32" xfId="7" applyBorder="1" applyAlignment="1">
      <alignment horizontal="center"/>
    </xf>
    <xf numFmtId="0" fontId="3" fillId="8" borderId="3" xfId="7" applyFont="1" applyFill="1" applyBorder="1" applyAlignment="1">
      <alignment horizontal="center" vertical="center" wrapText="1"/>
    </xf>
    <xf numFmtId="0" fontId="3" fillId="8" borderId="5" xfId="7" applyFont="1" applyFill="1" applyBorder="1" applyAlignment="1">
      <alignment horizontal="center" vertical="center" wrapText="1"/>
    </xf>
    <xf numFmtId="0" fontId="3" fillId="8" borderId="4" xfId="7" applyFont="1" applyFill="1" applyBorder="1" applyAlignment="1">
      <alignment horizontal="center" vertical="center" wrapText="1"/>
    </xf>
    <xf numFmtId="0" fontId="3" fillId="2" borderId="3" xfId="7" applyFont="1" applyFill="1" applyBorder="1" applyAlignment="1">
      <alignment horizontal="center" vertical="center" wrapText="1"/>
    </xf>
    <xf numFmtId="0" fontId="3" fillId="2" borderId="5" xfId="7" applyFont="1" applyFill="1" applyBorder="1" applyAlignment="1">
      <alignment horizontal="center" vertical="center" wrapText="1"/>
    </xf>
    <xf numFmtId="0" fontId="3" fillId="2" borderId="4" xfId="7" applyFont="1" applyFill="1" applyBorder="1" applyAlignment="1">
      <alignment horizontal="center" vertical="center" wrapText="1"/>
    </xf>
    <xf numFmtId="0" fontId="3" fillId="8" borderId="0" xfId="7" applyFont="1" applyFill="1" applyBorder="1" applyAlignment="1">
      <alignment horizontal="center" vertical="center" wrapText="1"/>
    </xf>
    <xf numFmtId="0" fontId="3" fillId="8" borderId="6" xfId="7" applyFont="1" applyFill="1" applyBorder="1" applyAlignment="1">
      <alignment horizontal="center" vertical="center" wrapText="1"/>
    </xf>
    <xf numFmtId="0" fontId="3" fillId="2" borderId="7" xfId="7" applyFont="1" applyFill="1" applyBorder="1" applyAlignment="1">
      <alignment horizontal="center" vertical="center" wrapText="1"/>
    </xf>
    <xf numFmtId="0" fontId="3" fillId="2" borderId="0" xfId="7" applyFont="1" applyFill="1" applyBorder="1" applyAlignment="1">
      <alignment horizontal="center" vertical="center" wrapText="1"/>
    </xf>
    <xf numFmtId="0" fontId="3" fillId="2" borderId="29" xfId="7" applyFont="1" applyFill="1" applyBorder="1" applyAlignment="1">
      <alignment horizontal="center" vertical="center" wrapText="1"/>
    </xf>
    <xf numFmtId="0" fontId="3" fillId="2" borderId="39" xfId="7" applyFont="1" applyFill="1" applyBorder="1" applyAlignment="1">
      <alignment horizontal="center" vertical="center" wrapText="1"/>
    </xf>
    <xf numFmtId="0" fontId="12" fillId="0" borderId="3" xfId="7" applyFont="1" applyBorder="1" applyAlignment="1">
      <alignment horizontal="center" vertical="center" wrapText="1"/>
    </xf>
    <xf numFmtId="0" fontId="12" fillId="0" borderId="6" xfId="7" applyFont="1" applyBorder="1" applyAlignment="1">
      <alignment horizontal="center" vertical="center" wrapText="1"/>
    </xf>
    <xf numFmtId="0" fontId="12" fillId="0" borderId="7" xfId="7" applyFont="1" applyBorder="1" applyAlignment="1">
      <alignment horizontal="center" vertical="center" wrapText="1"/>
    </xf>
    <xf numFmtId="0" fontId="12" fillId="0" borderId="31" xfId="7" applyFont="1" applyBorder="1" applyAlignment="1">
      <alignment horizontal="center" vertical="center" wrapText="1"/>
    </xf>
    <xf numFmtId="0" fontId="12" fillId="0" borderId="33" xfId="7" applyFont="1" applyBorder="1" applyAlignment="1">
      <alignment horizontal="center" vertical="center" wrapText="1"/>
    </xf>
    <xf numFmtId="0" fontId="4" fillId="8" borderId="29" xfId="7" applyFont="1" applyFill="1" applyBorder="1" applyAlignment="1">
      <alignment horizontal="center" vertical="center" wrapText="1"/>
    </xf>
    <xf numFmtId="0" fontId="4" fillId="8" borderId="30" xfId="7" applyFont="1" applyFill="1" applyBorder="1" applyAlignment="1">
      <alignment horizontal="center" vertical="center" wrapText="1"/>
    </xf>
    <xf numFmtId="0" fontId="4" fillId="2" borderId="29" xfId="7" applyFont="1" applyFill="1" applyBorder="1" applyAlignment="1">
      <alignment horizontal="center" vertical="center" wrapText="1"/>
    </xf>
    <xf numFmtId="0" fontId="4" fillId="2" borderId="30" xfId="7" applyFont="1" applyFill="1" applyBorder="1" applyAlignment="1">
      <alignment horizontal="center" vertical="center" wrapText="1"/>
    </xf>
    <xf numFmtId="3" fontId="3" fillId="8" borderId="25" xfId="7" applyNumberFormat="1" applyFont="1" applyFill="1" applyBorder="1" applyAlignment="1">
      <alignment horizontal="center" vertical="center" wrapText="1"/>
    </xf>
    <xf numFmtId="3" fontId="3" fillId="8" borderId="35" xfId="7" applyNumberFormat="1" applyFont="1" applyFill="1" applyBorder="1" applyAlignment="1">
      <alignment horizontal="center" vertical="center" wrapText="1"/>
    </xf>
    <xf numFmtId="0" fontId="22" fillId="0" borderId="3" xfId="7" applyFont="1" applyBorder="1" applyAlignment="1">
      <alignment horizontal="center" vertical="center"/>
    </xf>
    <xf numFmtId="0" fontId="22" fillId="0" borderId="5" xfId="7" applyFont="1" applyBorder="1" applyAlignment="1">
      <alignment horizontal="center" vertical="center"/>
    </xf>
    <xf numFmtId="0" fontId="22" fillId="0" borderId="7" xfId="7" applyFont="1" applyBorder="1" applyAlignment="1">
      <alignment horizontal="center" vertical="center"/>
    </xf>
    <xf numFmtId="0" fontId="22" fillId="0" borderId="0" xfId="7" applyFont="1" applyBorder="1" applyAlignment="1">
      <alignment horizontal="center" vertical="center"/>
    </xf>
    <xf numFmtId="0" fontId="22" fillId="0" borderId="31" xfId="7" applyFont="1" applyBorder="1" applyAlignment="1">
      <alignment horizontal="center" vertical="center"/>
    </xf>
    <xf numFmtId="0" fontId="22" fillId="0" borderId="32" xfId="7" applyFont="1" applyBorder="1" applyAlignment="1">
      <alignment horizontal="center" vertical="center"/>
    </xf>
    <xf numFmtId="0" fontId="3" fillId="8" borderId="29" xfId="7" applyFont="1" applyFill="1" applyBorder="1" applyAlignment="1">
      <alignment horizontal="center" vertical="center" wrapText="1"/>
    </xf>
    <xf numFmtId="0" fontId="3" fillId="8" borderId="30" xfId="7" applyFont="1" applyFill="1" applyBorder="1" applyAlignment="1">
      <alignment horizontal="center" vertical="center" wrapText="1"/>
    </xf>
    <xf numFmtId="0" fontId="3" fillId="2" borderId="30" xfId="7" applyFont="1" applyFill="1" applyBorder="1" applyAlignment="1">
      <alignment horizontal="center" vertical="center" wrapText="1"/>
    </xf>
    <xf numFmtId="0" fontId="3" fillId="0" borderId="36" xfId="7" applyFont="1" applyBorder="1" applyAlignment="1">
      <alignment horizontal="center" vertical="center" wrapText="1"/>
    </xf>
    <xf numFmtId="0" fontId="3" fillId="0" borderId="34" xfId="7" applyFont="1" applyBorder="1" applyAlignment="1">
      <alignment horizontal="center" vertical="center" wrapText="1"/>
    </xf>
    <xf numFmtId="0" fontId="3" fillId="0" borderId="60" xfId="7" applyFont="1" applyBorder="1" applyAlignment="1">
      <alignment horizontal="center" vertical="center" wrapText="1"/>
    </xf>
    <xf numFmtId="0" fontId="3" fillId="0" borderId="25" xfId="7" applyFont="1" applyBorder="1" applyAlignment="1">
      <alignment horizontal="center" vertical="center" wrapText="1"/>
    </xf>
    <xf numFmtId="0" fontId="3" fillId="0" borderId="30" xfId="7" applyFont="1" applyBorder="1" applyAlignment="1">
      <alignment horizontal="center" vertical="center" wrapText="1"/>
    </xf>
    <xf numFmtId="0" fontId="3" fillId="8" borderId="23" xfId="7" applyFont="1" applyFill="1" applyBorder="1" applyAlignment="1">
      <alignment horizontal="center" vertical="center" wrapText="1"/>
    </xf>
    <xf numFmtId="0" fontId="3" fillId="8" borderId="34" xfId="7" applyFont="1" applyFill="1" applyBorder="1" applyAlignment="1">
      <alignment horizontal="center" vertical="center" wrapText="1"/>
    </xf>
    <xf numFmtId="3" fontId="3" fillId="8" borderId="24" xfId="7" applyNumberFormat="1" applyFont="1" applyFill="1" applyBorder="1" applyAlignment="1">
      <alignment horizontal="center" vertical="center" wrapText="1"/>
    </xf>
    <xf numFmtId="3" fontId="3" fillId="8" borderId="17" xfId="7" applyNumberFormat="1" applyFont="1" applyFill="1" applyBorder="1" applyAlignment="1">
      <alignment horizontal="center" vertical="center" wrapText="1"/>
    </xf>
    <xf numFmtId="0" fontId="25" fillId="0" borderId="57" xfId="7" applyFont="1" applyBorder="1" applyAlignment="1">
      <alignment horizontal="center" vertical="center" wrapText="1"/>
    </xf>
    <xf numFmtId="0" fontId="25" fillId="0" borderId="51" xfId="7" applyFont="1" applyBorder="1" applyAlignment="1">
      <alignment horizontal="center" vertical="center" wrapText="1"/>
    </xf>
    <xf numFmtId="0" fontId="3" fillId="2" borderId="23" xfId="7" applyFont="1" applyFill="1" applyBorder="1" applyAlignment="1">
      <alignment horizontal="center" vertical="center" wrapText="1"/>
    </xf>
    <xf numFmtId="0" fontId="3" fillId="2" borderId="34" xfId="7" applyFont="1" applyFill="1" applyBorder="1" applyAlignment="1">
      <alignment horizontal="center" vertical="center" wrapText="1"/>
    </xf>
    <xf numFmtId="3" fontId="3" fillId="2" borderId="24" xfId="7" applyNumberFormat="1" applyFont="1" applyFill="1" applyBorder="1" applyAlignment="1">
      <alignment horizontal="center" vertical="center" wrapText="1"/>
    </xf>
    <xf numFmtId="3" fontId="3" fillId="2" borderId="17" xfId="7" applyNumberFormat="1" applyFont="1" applyFill="1" applyBorder="1" applyAlignment="1">
      <alignment horizontal="center" vertical="center" wrapText="1"/>
    </xf>
    <xf numFmtId="3" fontId="3" fillId="2" borderId="25" xfId="7" applyNumberFormat="1" applyFont="1" applyFill="1" applyBorder="1" applyAlignment="1">
      <alignment horizontal="center" vertical="center" wrapText="1"/>
    </xf>
    <xf numFmtId="3" fontId="3" fillId="2" borderId="35" xfId="7" applyNumberFormat="1" applyFont="1" applyFill="1" applyBorder="1" applyAlignment="1">
      <alignment horizontal="center" vertical="center" wrapText="1"/>
    </xf>
    <xf numFmtId="0" fontId="25" fillId="0" borderId="56" xfId="7" applyFont="1" applyBorder="1" applyAlignment="1">
      <alignment horizontal="center" vertical="center"/>
    </xf>
    <xf numFmtId="0" fontId="25" fillId="0" borderId="46" xfId="7" applyFont="1" applyBorder="1" applyAlignment="1">
      <alignment horizontal="center" vertical="center"/>
    </xf>
    <xf numFmtId="0" fontId="11" fillId="0" borderId="57" xfId="7" applyFont="1" applyBorder="1" applyAlignment="1">
      <alignment horizontal="center"/>
    </xf>
    <xf numFmtId="0" fontId="11" fillId="0" borderId="68" xfId="7" applyFont="1" applyBorder="1" applyAlignment="1">
      <alignment horizontal="center"/>
    </xf>
    <xf numFmtId="0" fontId="25" fillId="0" borderId="57" xfId="7" applyFont="1" applyBorder="1" applyAlignment="1">
      <alignment horizontal="center" vertical="center"/>
    </xf>
    <xf numFmtId="0" fontId="25" fillId="0" borderId="51" xfId="7" applyFont="1" applyBorder="1" applyAlignment="1">
      <alignment horizontal="center" vertical="center"/>
    </xf>
    <xf numFmtId="0" fontId="22" fillId="6" borderId="26" xfId="7" applyFont="1" applyFill="1" applyBorder="1" applyAlignment="1">
      <alignment horizontal="center"/>
    </xf>
    <xf numFmtId="0" fontId="22" fillId="6" borderId="1" xfId="7" applyFont="1" applyFill="1" applyBorder="1" applyAlignment="1">
      <alignment horizontal="center"/>
    </xf>
    <xf numFmtId="0" fontId="25" fillId="0" borderId="65" xfId="7" applyFont="1" applyBorder="1" applyAlignment="1">
      <alignment horizontal="center" vertical="center" wrapText="1"/>
    </xf>
    <xf numFmtId="0" fontId="25" fillId="0" borderId="66" xfId="7" applyFont="1" applyBorder="1" applyAlignment="1">
      <alignment horizontal="center" vertical="center" wrapText="1"/>
    </xf>
    <xf numFmtId="0" fontId="22" fillId="7" borderId="23" xfId="7" applyFont="1" applyFill="1" applyBorder="1" applyAlignment="1">
      <alignment horizontal="center"/>
    </xf>
    <xf numFmtId="0" fontId="22" fillId="7" borderId="24" xfId="7" applyFont="1" applyFill="1" applyBorder="1" applyAlignment="1">
      <alignment horizontal="center"/>
    </xf>
    <xf numFmtId="0" fontId="22" fillId="7" borderId="28" xfId="7" applyFont="1" applyFill="1" applyBorder="1" applyAlignment="1">
      <alignment horizontal="center"/>
    </xf>
    <xf numFmtId="0" fontId="22" fillId="7" borderId="29" xfId="7" applyFont="1" applyFill="1" applyBorder="1" applyAlignment="1">
      <alignment horizontal="center"/>
    </xf>
    <xf numFmtId="0" fontId="5" fillId="0" borderId="52" xfId="7" applyFont="1" applyBorder="1" applyAlignment="1">
      <alignment horizontal="center" vertical="center"/>
    </xf>
    <xf numFmtId="0" fontId="5" fillId="0" borderId="22" xfId="7" applyFont="1" applyBorder="1" applyAlignment="1">
      <alignment horizontal="center" vertical="center"/>
    </xf>
    <xf numFmtId="0" fontId="5" fillId="0" borderId="41" xfId="7" applyFont="1" applyBorder="1" applyAlignment="1">
      <alignment horizontal="center" vertical="center"/>
    </xf>
    <xf numFmtId="3" fontId="5" fillId="2" borderId="19" xfId="7" applyNumberFormat="1" applyFont="1" applyFill="1" applyBorder="1" applyAlignment="1">
      <alignment horizontal="center" vertical="center"/>
    </xf>
    <xf numFmtId="3" fontId="5" fillId="2" borderId="20" xfId="7" applyNumberFormat="1" applyFont="1" applyFill="1" applyBorder="1" applyAlignment="1">
      <alignment horizontal="center" vertical="center"/>
    </xf>
    <xf numFmtId="3" fontId="5" fillId="2" borderId="21" xfId="7" applyNumberFormat="1" applyFont="1" applyFill="1" applyBorder="1" applyAlignment="1">
      <alignment horizontal="center" vertical="center"/>
    </xf>
    <xf numFmtId="0" fontId="5" fillId="2" borderId="19" xfId="7" applyFont="1" applyFill="1" applyBorder="1" applyAlignment="1">
      <alignment horizontal="center" vertical="center"/>
    </xf>
    <xf numFmtId="0" fontId="5" fillId="2" borderId="20" xfId="7" applyFont="1" applyFill="1" applyBorder="1" applyAlignment="1">
      <alignment horizontal="center" vertical="center"/>
    </xf>
    <xf numFmtId="0" fontId="5" fillId="2" borderId="21" xfId="7" applyFont="1" applyFill="1" applyBorder="1" applyAlignment="1">
      <alignment horizontal="center" vertical="center"/>
    </xf>
    <xf numFmtId="0" fontId="5" fillId="0" borderId="26" xfId="7" applyFont="1" applyBorder="1" applyAlignment="1">
      <alignment horizontal="left" vertical="center"/>
    </xf>
    <xf numFmtId="0" fontId="5" fillId="0" borderId="1" xfId="7" applyFont="1" applyBorder="1" applyAlignment="1">
      <alignment horizontal="left" vertical="center"/>
    </xf>
    <xf numFmtId="0" fontId="2" fillId="0" borderId="1" xfId="7" applyBorder="1" applyAlignment="1">
      <alignment horizontal="center"/>
    </xf>
    <xf numFmtId="0" fontId="2" fillId="0" borderId="27" xfId="7" applyBorder="1" applyAlignment="1">
      <alignment horizontal="center"/>
    </xf>
    <xf numFmtId="0" fontId="5" fillId="0" borderId="36" xfId="7" applyFont="1" applyBorder="1" applyAlignment="1">
      <alignment horizontal="left" vertical="center"/>
    </xf>
    <xf numFmtId="0" fontId="5" fillId="0" borderId="18" xfId="7" applyFont="1" applyBorder="1" applyAlignment="1">
      <alignment horizontal="left" vertical="center"/>
    </xf>
    <xf numFmtId="3" fontId="2" fillId="2" borderId="18" xfId="7" applyNumberFormat="1" applyFill="1" applyBorder="1" applyAlignment="1">
      <alignment horizontal="center"/>
    </xf>
    <xf numFmtId="3" fontId="2" fillId="2" borderId="37" xfId="7" applyNumberFormat="1" applyFill="1" applyBorder="1" applyAlignment="1">
      <alignment horizontal="center"/>
    </xf>
    <xf numFmtId="3" fontId="2" fillId="2" borderId="14" xfId="7" applyNumberFormat="1" applyFill="1" applyBorder="1" applyAlignment="1">
      <alignment horizontal="center"/>
    </xf>
    <xf numFmtId="3" fontId="2" fillId="0" borderId="1" xfId="7" applyNumberFormat="1" applyBorder="1" applyAlignment="1">
      <alignment horizontal="center"/>
    </xf>
    <xf numFmtId="3" fontId="2" fillId="0" borderId="8" xfId="7" applyNumberFormat="1" applyBorder="1" applyAlignment="1">
      <alignment horizontal="center"/>
    </xf>
    <xf numFmtId="3" fontId="2" fillId="0" borderId="27" xfId="7" applyNumberFormat="1" applyBorder="1" applyAlignment="1">
      <alignment horizontal="center"/>
    </xf>
    <xf numFmtId="0" fontId="2" fillId="0" borderId="1" xfId="7" applyFont="1" applyBorder="1" applyAlignment="1">
      <alignment horizontal="center"/>
    </xf>
    <xf numFmtId="3" fontId="2" fillId="0" borderId="1" xfId="7" applyNumberFormat="1" applyFont="1" applyBorder="1" applyAlignment="1">
      <alignment horizontal="center"/>
    </xf>
    <xf numFmtId="3" fontId="2" fillId="0" borderId="29" xfId="7" applyNumberFormat="1" applyFont="1" applyBorder="1" applyAlignment="1">
      <alignment horizontal="center"/>
    </xf>
    <xf numFmtId="3" fontId="2" fillId="0" borderId="39" xfId="7" applyNumberFormat="1" applyBorder="1" applyAlignment="1">
      <alignment horizontal="center"/>
    </xf>
    <xf numFmtId="3" fontId="2" fillId="0" borderId="30" xfId="7" applyNumberFormat="1" applyBorder="1" applyAlignment="1">
      <alignment horizontal="center"/>
    </xf>
    <xf numFmtId="0" fontId="5" fillId="0" borderId="28" xfId="7" applyFont="1" applyBorder="1" applyAlignment="1">
      <alignment horizontal="left" vertical="center"/>
    </xf>
    <xf numFmtId="0" fontId="5" fillId="0" borderId="29" xfId="7" applyFont="1" applyBorder="1" applyAlignment="1">
      <alignment horizontal="left" vertical="center"/>
    </xf>
    <xf numFmtId="0" fontId="2" fillId="0" borderId="38" xfId="7" applyFont="1" applyBorder="1" applyAlignment="1">
      <alignment horizontal="center"/>
    </xf>
    <xf numFmtId="0" fontId="2" fillId="0" borderId="38" xfId="7" applyBorder="1" applyAlignment="1">
      <alignment horizontal="center"/>
    </xf>
    <xf numFmtId="0" fontId="2" fillId="0" borderId="40" xfId="7" applyBorder="1" applyAlignment="1">
      <alignment horizontal="center"/>
    </xf>
    <xf numFmtId="3" fontId="2" fillId="0" borderId="29" xfId="7" applyNumberFormat="1" applyBorder="1" applyAlignment="1">
      <alignment horizontal="center"/>
    </xf>
    <xf numFmtId="0" fontId="21" fillId="0" borderId="57" xfId="0" applyFont="1" applyBorder="1" applyAlignment="1">
      <alignment horizontal="center" vertical="center" wrapText="1"/>
    </xf>
    <xf numFmtId="0" fontId="21" fillId="0" borderId="51" xfId="0" applyFont="1" applyBorder="1" applyAlignment="1">
      <alignment horizontal="center" vertical="center" wrapText="1"/>
    </xf>
    <xf numFmtId="0" fontId="18" fillId="2" borderId="23" xfId="0" applyFont="1" applyFill="1" applyBorder="1" applyAlignment="1">
      <alignment horizontal="center" vertical="center" wrapText="1"/>
    </xf>
    <xf numFmtId="0" fontId="18" fillId="2" borderId="34" xfId="0" applyFont="1" applyFill="1" applyBorder="1" applyAlignment="1">
      <alignment horizontal="center" vertical="center" wrapText="1"/>
    </xf>
    <xf numFmtId="3" fontId="18" fillId="2" borderId="24" xfId="0" applyNumberFormat="1" applyFont="1" applyFill="1" applyBorder="1" applyAlignment="1">
      <alignment horizontal="center" vertical="center" wrapText="1"/>
    </xf>
    <xf numFmtId="3" fontId="18" fillId="2" borderId="17" xfId="0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33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3" fontId="18" fillId="8" borderId="24" xfId="0" applyNumberFormat="1" applyFont="1" applyFill="1" applyBorder="1" applyAlignment="1">
      <alignment horizontal="center" vertical="center" wrapText="1"/>
    </xf>
    <xf numFmtId="3" fontId="18" fillId="8" borderId="17" xfId="0" applyNumberFormat="1" applyFont="1" applyFill="1" applyBorder="1" applyAlignment="1">
      <alignment horizontal="center" vertical="center" wrapText="1"/>
    </xf>
    <xf numFmtId="0" fontId="18" fillId="8" borderId="23" xfId="0" applyFont="1" applyFill="1" applyBorder="1" applyAlignment="1">
      <alignment horizontal="center" vertical="center" wrapText="1"/>
    </xf>
    <xf numFmtId="0" fontId="18" fillId="8" borderId="34" xfId="0" applyFont="1" applyFill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60" xfId="0" applyFont="1" applyBorder="1" applyAlignment="1">
      <alignment horizontal="center" vertical="center" wrapText="1"/>
    </xf>
    <xf numFmtId="3" fontId="18" fillId="8" borderId="25" xfId="0" applyNumberFormat="1" applyFont="1" applyFill="1" applyBorder="1" applyAlignment="1">
      <alignment horizontal="center" vertical="center" wrapText="1"/>
    </xf>
    <xf numFmtId="3" fontId="18" fillId="8" borderId="35" xfId="0" applyNumberFormat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21" fillId="0" borderId="65" xfId="0" applyFont="1" applyBorder="1" applyAlignment="1">
      <alignment horizontal="center" vertical="center" wrapText="1"/>
    </xf>
    <xf numFmtId="0" fontId="21" fillId="0" borderId="66" xfId="0" applyFont="1" applyBorder="1" applyAlignment="1">
      <alignment horizontal="center" vertical="center" wrapText="1"/>
    </xf>
    <xf numFmtId="0" fontId="21" fillId="0" borderId="57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19" fillId="0" borderId="26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19" fillId="0" borderId="36" xfId="0" applyFont="1" applyBorder="1" applyAlignment="1">
      <alignment horizontal="left" vertical="center"/>
    </xf>
    <xf numFmtId="0" fontId="19" fillId="0" borderId="18" xfId="0" applyFont="1" applyBorder="1" applyAlignment="1">
      <alignment horizontal="left" vertical="center"/>
    </xf>
    <xf numFmtId="0" fontId="20" fillId="2" borderId="29" xfId="0" applyFont="1" applyFill="1" applyBorder="1" applyAlignment="1">
      <alignment horizontal="center" vertical="center" wrapText="1"/>
    </xf>
    <xf numFmtId="0" fontId="20" fillId="2" borderId="30" xfId="0" applyFont="1" applyFill="1" applyBorder="1" applyAlignment="1">
      <alignment horizontal="center" vertical="center" wrapText="1"/>
    </xf>
    <xf numFmtId="3" fontId="18" fillId="2" borderId="25" xfId="0" applyNumberFormat="1" applyFont="1" applyFill="1" applyBorder="1" applyAlignment="1">
      <alignment horizontal="center" vertical="center" wrapText="1"/>
    </xf>
    <xf numFmtId="3" fontId="18" fillId="2" borderId="35" xfId="0" applyNumberFormat="1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21" fillId="0" borderId="56" xfId="0" applyFont="1" applyBorder="1" applyAlignment="1">
      <alignment horizontal="center" vertical="center"/>
    </xf>
    <xf numFmtId="0" fontId="21" fillId="0" borderId="46" xfId="0" applyFont="1" applyBorder="1" applyAlignment="1">
      <alignment horizontal="center" vertical="center"/>
    </xf>
    <xf numFmtId="0" fontId="20" fillId="8" borderId="29" xfId="0" applyFont="1" applyFill="1" applyBorder="1" applyAlignment="1">
      <alignment horizontal="center" vertical="center" wrapText="1"/>
    </xf>
    <xf numFmtId="0" fontId="20" fillId="8" borderId="30" xfId="0" applyFont="1" applyFill="1" applyBorder="1" applyAlignment="1">
      <alignment horizontal="center" vertical="center" wrapText="1"/>
    </xf>
    <xf numFmtId="0" fontId="15" fillId="0" borderId="38" xfId="0" applyFont="1" applyBorder="1" applyAlignment="1">
      <alignment horizontal="center"/>
    </xf>
    <xf numFmtId="0" fontId="15" fillId="0" borderId="40" xfId="0" applyFont="1" applyBorder="1" applyAlignment="1">
      <alignment horizontal="center"/>
    </xf>
    <xf numFmtId="3" fontId="15" fillId="0" borderId="1" xfId="0" applyNumberFormat="1" applyFont="1" applyBorder="1" applyAlignment="1">
      <alignment horizontal="center"/>
    </xf>
    <xf numFmtId="3" fontId="15" fillId="0" borderId="8" xfId="0" applyNumberFormat="1" applyFont="1" applyBorder="1" applyAlignment="1">
      <alignment horizontal="center"/>
    </xf>
    <xf numFmtId="3" fontId="15" fillId="0" borderId="27" xfId="0" applyNumberFormat="1" applyFont="1" applyBorder="1" applyAlignment="1">
      <alignment horizontal="center"/>
    </xf>
    <xf numFmtId="0" fontId="19" fillId="0" borderId="28" xfId="0" applyFont="1" applyBorder="1" applyAlignment="1">
      <alignment horizontal="left" vertical="center"/>
    </xf>
    <xf numFmtId="0" fontId="19" fillId="0" borderId="29" xfId="0" applyFont="1" applyBorder="1" applyAlignment="1">
      <alignment horizontal="left" vertical="center"/>
    </xf>
    <xf numFmtId="0" fontId="18" fillId="7" borderId="23" xfId="0" applyFont="1" applyFill="1" applyBorder="1" applyAlignment="1">
      <alignment horizontal="center"/>
    </xf>
    <xf numFmtId="0" fontId="18" fillId="7" borderId="24" xfId="0" applyFont="1" applyFill="1" applyBorder="1" applyAlignment="1">
      <alignment horizontal="center"/>
    </xf>
    <xf numFmtId="0" fontId="18" fillId="6" borderId="26" xfId="0" applyFont="1" applyFill="1" applyBorder="1" applyAlignment="1">
      <alignment horizontal="center"/>
    </xf>
    <xf numFmtId="0" fontId="18" fillId="6" borderId="1" xfId="0" applyFont="1" applyFill="1" applyBorder="1" applyAlignment="1">
      <alignment horizontal="center"/>
    </xf>
    <xf numFmtId="0" fontId="18" fillId="7" borderId="28" xfId="0" applyFont="1" applyFill="1" applyBorder="1" applyAlignment="1">
      <alignment horizontal="center"/>
    </xf>
    <xf numFmtId="0" fontId="18" fillId="7" borderId="29" xfId="0" applyFont="1" applyFill="1" applyBorder="1" applyAlignment="1">
      <alignment horizontal="center"/>
    </xf>
    <xf numFmtId="0" fontId="19" fillId="0" borderId="52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3" fontId="19" fillId="2" borderId="19" xfId="0" applyNumberFormat="1" applyFont="1" applyFill="1" applyBorder="1" applyAlignment="1">
      <alignment horizontal="center" vertical="center"/>
    </xf>
    <xf numFmtId="3" fontId="19" fillId="2" borderId="20" xfId="0" applyNumberFormat="1" applyFont="1" applyFill="1" applyBorder="1" applyAlignment="1">
      <alignment horizontal="center" vertical="center"/>
    </xf>
    <xf numFmtId="3" fontId="19" fillId="2" borderId="21" xfId="0" applyNumberFormat="1" applyFont="1" applyFill="1" applyBorder="1" applyAlignment="1">
      <alignment horizontal="center" vertical="center"/>
    </xf>
    <xf numFmtId="3" fontId="15" fillId="0" borderId="29" xfId="0" applyNumberFormat="1" applyFont="1" applyBorder="1" applyAlignment="1">
      <alignment horizontal="center"/>
    </xf>
    <xf numFmtId="3" fontId="15" fillId="0" borderId="39" xfId="0" applyNumberFormat="1" applyFont="1" applyBorder="1" applyAlignment="1">
      <alignment horizontal="center"/>
    </xf>
    <xf numFmtId="3" fontId="15" fillId="0" borderId="30" xfId="0" applyNumberFormat="1" applyFont="1" applyBorder="1" applyAlignment="1">
      <alignment horizontal="center"/>
    </xf>
    <xf numFmtId="3" fontId="15" fillId="2" borderId="18" xfId="0" applyNumberFormat="1" applyFont="1" applyFill="1" applyBorder="1" applyAlignment="1">
      <alignment horizontal="center"/>
    </xf>
    <xf numFmtId="3" fontId="15" fillId="2" borderId="37" xfId="0" applyNumberFormat="1" applyFont="1" applyFill="1" applyBorder="1" applyAlignment="1">
      <alignment horizontal="center"/>
    </xf>
    <xf numFmtId="3" fontId="15" fillId="2" borderId="14" xfId="0" applyNumberFormat="1" applyFont="1" applyFill="1" applyBorder="1" applyAlignment="1">
      <alignment horizontal="center"/>
    </xf>
    <xf numFmtId="0" fontId="18" fillId="2" borderId="3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8" borderId="29" xfId="0" applyFont="1" applyFill="1" applyBorder="1" applyAlignment="1">
      <alignment horizontal="center" vertical="center" wrapText="1"/>
    </xf>
    <xf numFmtId="0" fontId="18" fillId="8" borderId="30" xfId="0" applyFont="1" applyFill="1" applyBorder="1" applyAlignment="1">
      <alignment horizontal="center" vertical="center" wrapText="1"/>
    </xf>
    <xf numFmtId="0" fontId="18" fillId="2" borderId="29" xfId="0" applyFont="1" applyFill="1" applyBorder="1" applyAlignment="1">
      <alignment horizontal="center" vertical="center" wrapText="1"/>
    </xf>
    <xf numFmtId="0" fontId="18" fillId="2" borderId="30" xfId="0" applyFont="1" applyFill="1" applyBorder="1" applyAlignment="1">
      <alignment horizontal="center" vertical="center" wrapText="1"/>
    </xf>
    <xf numFmtId="0" fontId="18" fillId="2" borderId="39" xfId="0" applyFont="1" applyFill="1" applyBorder="1" applyAlignment="1">
      <alignment horizontal="center" vertical="center" wrapText="1"/>
    </xf>
    <xf numFmtId="0" fontId="18" fillId="8" borderId="3" xfId="0" applyFont="1" applyFill="1" applyBorder="1" applyAlignment="1">
      <alignment horizontal="center" vertical="center" wrapText="1"/>
    </xf>
    <xf numFmtId="0" fontId="18" fillId="8" borderId="0" xfId="0" applyFont="1" applyFill="1" applyBorder="1" applyAlignment="1">
      <alignment horizontal="center" vertical="center" wrapText="1"/>
    </xf>
    <xf numFmtId="0" fontId="18" fillId="8" borderId="6" xfId="0" applyFont="1" applyFill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center" vertical="center" wrapText="1"/>
    </xf>
    <xf numFmtId="0" fontId="18" fillId="8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2" fillId="0" borderId="19" xfId="7" applyFont="1" applyFill="1" applyBorder="1" applyAlignment="1">
      <alignment horizontal="center" vertical="center"/>
    </xf>
    <xf numFmtId="0" fontId="12" fillId="0" borderId="20" xfId="7" applyFont="1" applyFill="1" applyBorder="1" applyAlignment="1">
      <alignment horizontal="center" vertical="center"/>
    </xf>
    <xf numFmtId="0" fontId="12" fillId="0" borderId="21" xfId="7" applyFont="1" applyFill="1" applyBorder="1" applyAlignment="1">
      <alignment horizontal="center" vertical="center"/>
    </xf>
    <xf numFmtId="0" fontId="27" fillId="0" borderId="19" xfId="7" applyFont="1" applyFill="1" applyBorder="1" applyAlignment="1">
      <alignment horizontal="center" vertical="center"/>
    </xf>
    <xf numFmtId="0" fontId="27" fillId="0" borderId="20" xfId="7" applyFont="1" applyFill="1" applyBorder="1" applyAlignment="1">
      <alignment horizontal="center" vertical="center"/>
    </xf>
    <xf numFmtId="0" fontId="27" fillId="0" borderId="21" xfId="7" applyFont="1" applyFill="1" applyBorder="1" applyAlignment="1">
      <alignment horizontal="center" vertical="center"/>
    </xf>
    <xf numFmtId="0" fontId="22" fillId="9" borderId="23" xfId="7" applyFont="1" applyFill="1" applyBorder="1" applyAlignment="1">
      <alignment horizontal="center"/>
    </xf>
    <xf numFmtId="0" fontId="22" fillId="9" borderId="24" xfId="7" applyFont="1" applyFill="1" applyBorder="1" applyAlignment="1">
      <alignment horizontal="center"/>
    </xf>
    <xf numFmtId="0" fontId="2" fillId="9" borderId="24" xfId="7" applyFill="1" applyBorder="1"/>
    <xf numFmtId="0" fontId="2" fillId="9" borderId="24" xfId="7" applyFont="1" applyFill="1" applyBorder="1"/>
    <xf numFmtId="3" fontId="2" fillId="9" borderId="24" xfId="7" applyNumberFormat="1" applyFill="1" applyBorder="1"/>
    <xf numFmtId="3" fontId="3" fillId="9" borderId="24" xfId="1" applyNumberFormat="1" applyFont="1" applyFill="1" applyBorder="1" applyAlignment="1">
      <alignment horizontal="center" vertical="center" wrapText="1"/>
    </xf>
    <xf numFmtId="3" fontId="3" fillId="9" borderId="53" xfId="1" applyNumberFormat="1" applyFont="1" applyFill="1" applyBorder="1" applyAlignment="1">
      <alignment horizontal="center" vertical="center" wrapText="1"/>
    </xf>
    <xf numFmtId="0" fontId="10" fillId="9" borderId="25" xfId="7" applyFont="1" applyFill="1" applyBorder="1"/>
    <xf numFmtId="0" fontId="22" fillId="9" borderId="28" xfId="7" applyFont="1" applyFill="1" applyBorder="1" applyAlignment="1">
      <alignment horizontal="center"/>
    </xf>
    <xf numFmtId="0" fontId="22" fillId="9" borderId="29" xfId="7" applyFont="1" applyFill="1" applyBorder="1" applyAlignment="1">
      <alignment horizontal="center"/>
    </xf>
    <xf numFmtId="0" fontId="2" fillId="9" borderId="29" xfId="7" applyFill="1" applyBorder="1"/>
    <xf numFmtId="0" fontId="2" fillId="9" borderId="29" xfId="7" applyFont="1" applyFill="1" applyBorder="1"/>
    <xf numFmtId="3" fontId="2" fillId="9" borderId="29" xfId="7" applyNumberFormat="1" applyFill="1" applyBorder="1"/>
    <xf numFmtId="3" fontId="3" fillId="9" borderId="29" xfId="1" applyNumberFormat="1" applyFont="1" applyFill="1" applyBorder="1" applyAlignment="1">
      <alignment horizontal="center" vertical="center" wrapText="1"/>
    </xf>
    <xf numFmtId="3" fontId="3" fillId="9" borderId="39" xfId="1" applyNumberFormat="1" applyFont="1" applyFill="1" applyBorder="1" applyAlignment="1">
      <alignment horizontal="center" vertical="center" wrapText="1"/>
    </xf>
    <xf numFmtId="0" fontId="10" fillId="9" borderId="30" xfId="7" applyFont="1" applyFill="1" applyBorder="1"/>
    <xf numFmtId="0" fontId="22" fillId="10" borderId="26" xfId="7" applyFont="1" applyFill="1" applyBorder="1" applyAlignment="1">
      <alignment horizontal="center"/>
    </xf>
    <xf numFmtId="0" fontId="22" fillId="10" borderId="1" xfId="7" applyFont="1" applyFill="1" applyBorder="1" applyAlignment="1">
      <alignment horizontal="center"/>
    </xf>
    <xf numFmtId="0" fontId="2" fillId="10" borderId="1" xfId="7" applyFill="1" applyBorder="1"/>
    <xf numFmtId="0" fontId="2" fillId="10" borderId="1" xfId="7" applyFont="1" applyFill="1" applyBorder="1"/>
    <xf numFmtId="3" fontId="2" fillId="10" borderId="1" xfId="7" applyNumberFormat="1" applyFill="1" applyBorder="1"/>
    <xf numFmtId="3" fontId="3" fillId="10" borderId="1" xfId="1" applyNumberFormat="1" applyFont="1" applyFill="1" applyBorder="1" applyAlignment="1">
      <alignment horizontal="center" vertical="center" wrapText="1"/>
    </xf>
    <xf numFmtId="3" fontId="3" fillId="10" borderId="8" xfId="1" applyNumberFormat="1" applyFont="1" applyFill="1" applyBorder="1" applyAlignment="1">
      <alignment horizontal="center" vertical="center" wrapText="1"/>
    </xf>
    <xf numFmtId="0" fontId="10" fillId="10" borderId="27" xfId="7" applyFont="1" applyFill="1" applyBorder="1"/>
    <xf numFmtId="0" fontId="24" fillId="10" borderId="42" xfId="7" applyFont="1" applyFill="1" applyBorder="1" applyAlignment="1">
      <alignment horizontal="center" vertical="center" wrapText="1"/>
    </xf>
    <xf numFmtId="0" fontId="24" fillId="10" borderId="47" xfId="7" applyFont="1" applyFill="1" applyBorder="1" applyAlignment="1">
      <alignment horizontal="center" vertical="center" wrapText="1"/>
    </xf>
    <xf numFmtId="0" fontId="24" fillId="10" borderId="61" xfId="7" applyFont="1" applyFill="1" applyBorder="1" applyAlignment="1">
      <alignment horizontal="center" vertical="center" wrapText="1"/>
    </xf>
    <xf numFmtId="0" fontId="12" fillId="0" borderId="67" xfId="7" applyFont="1" applyBorder="1" applyAlignment="1">
      <alignment horizontal="left"/>
    </xf>
    <xf numFmtId="0" fontId="12" fillId="0" borderId="69" xfId="7" applyFont="1" applyBorder="1" applyAlignment="1">
      <alignment horizontal="center"/>
    </xf>
    <xf numFmtId="0" fontId="10" fillId="0" borderId="69" xfId="7" applyFont="1" applyBorder="1" applyAlignment="1">
      <alignment horizontal="center"/>
    </xf>
  </cellXfs>
  <cellStyles count="9">
    <cellStyle name="Hipervínculo 2" xfId="3" xr:uid="{00000000-0005-0000-0000-000000000000}"/>
    <cellStyle name="Millares [0] 2" xfId="4" xr:uid="{00000000-0005-0000-0000-000001000000}"/>
    <cellStyle name="Moneda" xfId="1" builtinId="4"/>
    <cellStyle name="Moneda [0] 2" xfId="6" xr:uid="{00000000-0005-0000-0000-000003000000}"/>
    <cellStyle name="Moneda 2" xfId="5" xr:uid="{00000000-0005-0000-0000-000004000000}"/>
    <cellStyle name="Normal" xfId="0" builtinId="0"/>
    <cellStyle name="Normal 2" xfId="7" xr:uid="{00000000-0005-0000-0000-000006000000}"/>
    <cellStyle name="Normal 2 2" xfId="8" xr:uid="{00000000-0005-0000-0000-000007000000}"/>
    <cellStyle name="Porcentaje" xfId="2" builtinId="5"/>
  </cellStyles>
  <dxfs count="1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67684"/>
      <color rgb="FFFF66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677956</xdr:colOff>
      <xdr:row>1</xdr:row>
      <xdr:rowOff>129852</xdr:rowOff>
    </xdr:from>
    <xdr:to>
      <xdr:col>2</xdr:col>
      <xdr:colOff>3725333</xdr:colOff>
      <xdr:row>3</xdr:row>
      <xdr:rowOff>395705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4ADFA80-575A-422B-9BF2-8DC3BB8AC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23" y="256852"/>
          <a:ext cx="3915210" cy="119718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17</xdr:col>
      <xdr:colOff>84667</xdr:colOff>
      <xdr:row>0</xdr:row>
      <xdr:rowOff>105834</xdr:rowOff>
    </xdr:from>
    <xdr:to>
      <xdr:col>17</xdr:col>
      <xdr:colOff>2603500</xdr:colOff>
      <xdr:row>2</xdr:row>
      <xdr:rowOff>463143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D090D9B-D87E-7046-957C-AFDE984A5AC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23473834" y="105834"/>
          <a:ext cx="2518833" cy="9499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455083</xdr:colOff>
      <xdr:row>1</xdr:row>
      <xdr:rowOff>104577</xdr:rowOff>
    </xdr:from>
    <xdr:to>
      <xdr:col>2</xdr:col>
      <xdr:colOff>3873500</xdr:colOff>
      <xdr:row>3</xdr:row>
      <xdr:rowOff>339976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D545AC3-B604-4C2A-BCD8-8A6F91245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583" y="231577"/>
          <a:ext cx="3418417" cy="116673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17</xdr:col>
      <xdr:colOff>84667</xdr:colOff>
      <xdr:row>0</xdr:row>
      <xdr:rowOff>105834</xdr:rowOff>
    </xdr:from>
    <xdr:to>
      <xdr:col>17</xdr:col>
      <xdr:colOff>2603500</xdr:colOff>
      <xdr:row>3</xdr:row>
      <xdr:rowOff>5943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A55654F-E72D-694B-BA6E-52262D09958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23503467" y="105834"/>
          <a:ext cx="2518833" cy="9415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698500</xdr:colOff>
      <xdr:row>1</xdr:row>
      <xdr:rowOff>72580</xdr:rowOff>
    </xdr:from>
    <xdr:to>
      <xdr:col>2</xdr:col>
      <xdr:colOff>3090333</xdr:colOff>
      <xdr:row>2</xdr:row>
      <xdr:rowOff>503623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9C6A1E4-6B2F-4FD8-9E51-A16EBBAA4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167" y="199580"/>
          <a:ext cx="3259666" cy="10872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17</xdr:col>
      <xdr:colOff>84667</xdr:colOff>
      <xdr:row>0</xdr:row>
      <xdr:rowOff>105834</xdr:rowOff>
    </xdr:from>
    <xdr:to>
      <xdr:col>18</xdr:col>
      <xdr:colOff>53820</xdr:colOff>
      <xdr:row>2</xdr:row>
      <xdr:rowOff>486833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C96502A-3BFD-274D-B4B2-350B8604870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22436667" y="105834"/>
          <a:ext cx="3059486" cy="1164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45"/>
  <sheetViews>
    <sheetView tabSelected="1" view="pageBreakPreview" topLeftCell="C1" zoomScale="60" zoomScaleNormal="85" workbookViewId="0">
      <selection activeCell="E2" sqref="E2:R3"/>
    </sheetView>
  </sheetViews>
  <sheetFormatPr baseColWidth="10" defaultColWidth="11.5" defaultRowHeight="13"/>
  <cols>
    <col min="1" max="1" width="2.6640625" style="115" customWidth="1"/>
    <col min="2" max="2" width="11.5" style="115" customWidth="1"/>
    <col min="3" max="3" width="55" style="116" bestFit="1" customWidth="1"/>
    <col min="4" max="4" width="8.6640625" style="115" customWidth="1"/>
    <col min="5" max="5" width="19.33203125" style="117" customWidth="1"/>
    <col min="6" max="6" width="16.5" style="118" customWidth="1"/>
    <col min="7" max="7" width="15.5" style="119" customWidth="1"/>
    <col min="8" max="8" width="20.83203125" style="119" customWidth="1"/>
    <col min="9" max="9" width="15.6640625" style="118" customWidth="1"/>
    <col min="10" max="10" width="15.33203125" style="118" customWidth="1"/>
    <col min="11" max="11" width="20" style="117" customWidth="1"/>
    <col min="12" max="12" width="15.6640625" style="120" customWidth="1"/>
    <col min="13" max="13" width="18.6640625" style="120" customWidth="1"/>
    <col min="14" max="14" width="19.5" style="117" customWidth="1"/>
    <col min="15" max="15" width="15" style="118" customWidth="1"/>
    <col min="16" max="16" width="15.1640625" style="118" customWidth="1"/>
    <col min="17" max="17" width="22.33203125" style="118" customWidth="1"/>
    <col min="18" max="18" width="40.6640625" style="121" customWidth="1"/>
    <col min="19" max="19" width="2.1640625" style="122" customWidth="1"/>
    <col min="20" max="23" width="11.5" style="122"/>
    <col min="24" max="16384" width="11.5" style="115"/>
  </cols>
  <sheetData>
    <row r="1" spans="2:18" ht="10.5" customHeight="1" thickBot="1"/>
    <row r="2" spans="2:18" ht="36" customHeight="1" thickBot="1">
      <c r="B2" s="206"/>
      <c r="C2" s="207"/>
      <c r="D2" s="207"/>
      <c r="E2" s="435" t="s">
        <v>151</v>
      </c>
      <c r="F2" s="436"/>
      <c r="G2" s="436"/>
      <c r="H2" s="436"/>
      <c r="I2" s="436"/>
      <c r="J2" s="436"/>
      <c r="K2" s="436"/>
      <c r="L2" s="436"/>
      <c r="M2" s="436"/>
      <c r="N2" s="436"/>
      <c r="O2" s="437"/>
      <c r="P2" s="466" t="s">
        <v>94</v>
      </c>
      <c r="Q2" s="466"/>
      <c r="R2" s="467"/>
    </row>
    <row r="3" spans="2:18" ht="36" customHeight="1" thickBot="1">
      <c r="B3" s="208"/>
      <c r="C3" s="209"/>
      <c r="D3" s="209"/>
      <c r="E3" s="432" t="s">
        <v>150</v>
      </c>
      <c r="F3" s="433"/>
      <c r="G3" s="433"/>
      <c r="H3" s="433"/>
      <c r="I3" s="433"/>
      <c r="J3" s="433"/>
      <c r="K3" s="433" t="s">
        <v>149</v>
      </c>
      <c r="L3" s="433"/>
      <c r="M3" s="433"/>
      <c r="N3" s="433"/>
      <c r="O3" s="434"/>
      <c r="P3" s="466" t="s">
        <v>148</v>
      </c>
      <c r="Q3" s="466"/>
      <c r="R3" s="467"/>
    </row>
    <row r="4" spans="2:18" ht="36" customHeight="1" thickBot="1">
      <c r="B4" s="210"/>
      <c r="C4" s="211"/>
      <c r="D4" s="211"/>
      <c r="E4" s="212" t="s">
        <v>95</v>
      </c>
      <c r="F4" s="213"/>
      <c r="G4" s="214"/>
      <c r="H4" s="215" t="s">
        <v>96</v>
      </c>
      <c r="I4" s="216"/>
      <c r="J4" s="217"/>
      <c r="K4" s="212" t="s">
        <v>97</v>
      </c>
      <c r="L4" s="218"/>
      <c r="M4" s="219"/>
      <c r="N4" s="220" t="s">
        <v>98</v>
      </c>
      <c r="O4" s="221"/>
      <c r="P4" s="221"/>
      <c r="Q4" s="124"/>
      <c r="R4" s="465"/>
    </row>
    <row r="5" spans="2:18" ht="36.5" customHeight="1" thickBot="1">
      <c r="B5" s="235" t="s">
        <v>68</v>
      </c>
      <c r="C5" s="236"/>
      <c r="D5" s="236"/>
      <c r="E5" s="125" t="s">
        <v>69</v>
      </c>
      <c r="F5" s="241"/>
      <c r="G5" s="242"/>
      <c r="H5" s="126" t="s">
        <v>69</v>
      </c>
      <c r="I5" s="222"/>
      <c r="J5" s="243"/>
      <c r="K5" s="125" t="s">
        <v>69</v>
      </c>
      <c r="L5" s="241"/>
      <c r="M5" s="242"/>
      <c r="N5" s="126" t="s">
        <v>69</v>
      </c>
      <c r="O5" s="222"/>
      <c r="P5" s="223"/>
      <c r="Q5" s="127"/>
      <c r="R5" s="128"/>
    </row>
    <row r="6" spans="2:18" ht="35.25" customHeight="1">
      <c r="B6" s="237"/>
      <c r="C6" s="238"/>
      <c r="D6" s="238"/>
      <c r="E6" s="129" t="s">
        <v>60</v>
      </c>
      <c r="F6" s="130"/>
      <c r="G6" s="131" t="s">
        <v>59</v>
      </c>
      <c r="H6" s="132" t="s">
        <v>60</v>
      </c>
      <c r="I6" s="133"/>
      <c r="J6" s="134" t="s">
        <v>59</v>
      </c>
      <c r="K6" s="129" t="s">
        <v>60</v>
      </c>
      <c r="L6" s="130"/>
      <c r="M6" s="131" t="s">
        <v>59</v>
      </c>
      <c r="N6" s="132" t="s">
        <v>60</v>
      </c>
      <c r="O6" s="133"/>
      <c r="P6" s="134" t="s">
        <v>59</v>
      </c>
      <c r="Q6" s="224" t="s">
        <v>38</v>
      </c>
      <c r="R6" s="225"/>
    </row>
    <row r="7" spans="2:18" ht="24.75" customHeight="1">
      <c r="B7" s="237"/>
      <c r="C7" s="238"/>
      <c r="D7" s="238"/>
      <c r="E7" s="135" t="s">
        <v>57</v>
      </c>
      <c r="F7" s="136"/>
      <c r="G7" s="137"/>
      <c r="H7" s="138" t="s">
        <v>57</v>
      </c>
      <c r="I7" s="139"/>
      <c r="J7" s="140"/>
      <c r="K7" s="135" t="s">
        <v>57</v>
      </c>
      <c r="L7" s="136"/>
      <c r="M7" s="137"/>
      <c r="N7" s="138" t="s">
        <v>57</v>
      </c>
      <c r="O7" s="139"/>
      <c r="P7" s="140"/>
      <c r="Q7" s="226"/>
      <c r="R7" s="225"/>
    </row>
    <row r="8" spans="2:18" ht="29.25" customHeight="1" thickBot="1">
      <c r="B8" s="239"/>
      <c r="C8" s="240"/>
      <c r="D8" s="240"/>
      <c r="E8" s="141" t="s">
        <v>58</v>
      </c>
      <c r="F8" s="229"/>
      <c r="G8" s="230"/>
      <c r="H8" s="142" t="s">
        <v>58</v>
      </c>
      <c r="I8" s="231"/>
      <c r="J8" s="232"/>
      <c r="K8" s="141" t="s">
        <v>58</v>
      </c>
      <c r="L8" s="229"/>
      <c r="M8" s="230"/>
      <c r="N8" s="142" t="s">
        <v>58</v>
      </c>
      <c r="O8" s="231"/>
      <c r="P8" s="232"/>
      <c r="Q8" s="226"/>
      <c r="R8" s="225"/>
    </row>
    <row r="9" spans="2:18" ht="31.5" customHeight="1">
      <c r="B9" s="244" t="s">
        <v>7</v>
      </c>
      <c r="C9" s="246" t="s">
        <v>6</v>
      </c>
      <c r="D9" s="247" t="s">
        <v>5</v>
      </c>
      <c r="E9" s="249" t="s">
        <v>99</v>
      </c>
      <c r="F9" s="251" t="s">
        <v>3</v>
      </c>
      <c r="G9" s="233" t="s">
        <v>0</v>
      </c>
      <c r="H9" s="255" t="s">
        <v>99</v>
      </c>
      <c r="I9" s="257" t="s">
        <v>3</v>
      </c>
      <c r="J9" s="259" t="s">
        <v>0</v>
      </c>
      <c r="K9" s="249" t="s">
        <v>99</v>
      </c>
      <c r="L9" s="251" t="s">
        <v>3</v>
      </c>
      <c r="M9" s="233" t="s">
        <v>0</v>
      </c>
      <c r="N9" s="255" t="s">
        <v>99</v>
      </c>
      <c r="O9" s="257" t="s">
        <v>3</v>
      </c>
      <c r="P9" s="259" t="s">
        <v>0</v>
      </c>
      <c r="Q9" s="226"/>
      <c r="R9" s="225"/>
    </row>
    <row r="10" spans="2:18" ht="18" customHeight="1" thickBot="1">
      <c r="B10" s="245"/>
      <c r="C10" s="246"/>
      <c r="D10" s="248"/>
      <c r="E10" s="250"/>
      <c r="F10" s="252"/>
      <c r="G10" s="234"/>
      <c r="H10" s="256"/>
      <c r="I10" s="258"/>
      <c r="J10" s="260"/>
      <c r="K10" s="250"/>
      <c r="L10" s="252"/>
      <c r="M10" s="234"/>
      <c r="N10" s="256"/>
      <c r="O10" s="258"/>
      <c r="P10" s="260"/>
      <c r="Q10" s="227"/>
      <c r="R10" s="228"/>
    </row>
    <row r="11" spans="2:18" s="153" customFormat="1" ht="20" customHeight="1">
      <c r="B11" s="462">
        <v>1</v>
      </c>
      <c r="C11" s="144" t="s">
        <v>100</v>
      </c>
      <c r="D11" s="145" t="s">
        <v>101</v>
      </c>
      <c r="E11" s="146">
        <v>1</v>
      </c>
      <c r="F11" s="147"/>
      <c r="G11" s="148">
        <f t="shared" ref="G11:G35" si="0">+F11*E11</f>
        <v>0</v>
      </c>
      <c r="H11" s="149">
        <v>1</v>
      </c>
      <c r="I11" s="150"/>
      <c r="J11" s="151">
        <f>+I11*H11</f>
        <v>0</v>
      </c>
      <c r="K11" s="146">
        <v>1</v>
      </c>
      <c r="L11" s="147"/>
      <c r="M11" s="148">
        <f>+L11*K11</f>
        <v>0</v>
      </c>
      <c r="N11" s="152"/>
      <c r="O11" s="150"/>
      <c r="P11" s="151">
        <f>+O11*N11</f>
        <v>0</v>
      </c>
      <c r="Q11" s="261"/>
      <c r="R11" s="262"/>
    </row>
    <row r="12" spans="2:18" s="153" customFormat="1" ht="20" customHeight="1">
      <c r="B12" s="463">
        <v>2</v>
      </c>
      <c r="C12" s="155" t="s">
        <v>102</v>
      </c>
      <c r="D12" s="156" t="s">
        <v>103</v>
      </c>
      <c r="E12" s="157">
        <v>1</v>
      </c>
      <c r="F12" s="158"/>
      <c r="G12" s="159">
        <f t="shared" si="0"/>
        <v>0</v>
      </c>
      <c r="H12" s="160">
        <v>1</v>
      </c>
      <c r="I12" s="161"/>
      <c r="J12" s="162">
        <f t="shared" ref="J12:J35" si="1">+I12*H12</f>
        <v>0</v>
      </c>
      <c r="K12" s="157">
        <v>1</v>
      </c>
      <c r="L12" s="158">
        <v>13200</v>
      </c>
      <c r="M12" s="159">
        <f t="shared" ref="M12:M35" si="2">+L12*K12</f>
        <v>13200</v>
      </c>
      <c r="N12" s="163"/>
      <c r="O12" s="161"/>
      <c r="P12" s="162">
        <f t="shared" ref="P12:P35" si="3">+O12*N12</f>
        <v>0</v>
      </c>
      <c r="Q12" s="253"/>
      <c r="R12" s="254"/>
    </row>
    <row r="13" spans="2:18" s="153" customFormat="1" ht="20" customHeight="1">
      <c r="B13" s="463">
        <v>3</v>
      </c>
      <c r="C13" s="155" t="s">
        <v>104</v>
      </c>
      <c r="D13" s="156" t="s">
        <v>105</v>
      </c>
      <c r="E13" s="157">
        <v>1</v>
      </c>
      <c r="F13" s="158"/>
      <c r="G13" s="159">
        <f t="shared" si="0"/>
        <v>0</v>
      </c>
      <c r="H13" s="160">
        <v>1</v>
      </c>
      <c r="I13" s="161">
        <v>4800</v>
      </c>
      <c r="J13" s="162">
        <f t="shared" si="1"/>
        <v>4800</v>
      </c>
      <c r="K13" s="157">
        <v>1</v>
      </c>
      <c r="L13" s="158"/>
      <c r="M13" s="159">
        <f t="shared" si="2"/>
        <v>0</v>
      </c>
      <c r="N13" s="163"/>
      <c r="O13" s="161"/>
      <c r="P13" s="162">
        <f t="shared" si="3"/>
        <v>0</v>
      </c>
      <c r="Q13" s="253"/>
      <c r="R13" s="254"/>
    </row>
    <row r="14" spans="2:18" s="153" customFormat="1" ht="20" customHeight="1">
      <c r="B14" s="463">
        <v>4</v>
      </c>
      <c r="C14" s="155" t="s">
        <v>106</v>
      </c>
      <c r="D14" s="156" t="s">
        <v>107</v>
      </c>
      <c r="E14" s="157">
        <v>1</v>
      </c>
      <c r="F14" s="158"/>
      <c r="G14" s="159"/>
      <c r="H14" s="160">
        <v>1</v>
      </c>
      <c r="I14" s="161"/>
      <c r="J14" s="162"/>
      <c r="K14" s="157">
        <v>1</v>
      </c>
      <c r="L14" s="158"/>
      <c r="M14" s="159">
        <f t="shared" si="2"/>
        <v>0</v>
      </c>
      <c r="N14" s="163"/>
      <c r="O14" s="161"/>
      <c r="P14" s="162">
        <f t="shared" si="3"/>
        <v>0</v>
      </c>
      <c r="Q14" s="263"/>
      <c r="R14" s="264"/>
    </row>
    <row r="15" spans="2:18" s="153" customFormat="1" ht="20" customHeight="1">
      <c r="B15" s="463">
        <v>5</v>
      </c>
      <c r="C15" s="155" t="s">
        <v>108</v>
      </c>
      <c r="D15" s="156" t="s">
        <v>107</v>
      </c>
      <c r="E15" s="157">
        <v>1</v>
      </c>
      <c r="F15" s="158"/>
      <c r="G15" s="159"/>
      <c r="H15" s="160">
        <v>1</v>
      </c>
      <c r="I15" s="161">
        <v>7500</v>
      </c>
      <c r="J15" s="162">
        <f>I15*H15</f>
        <v>7500</v>
      </c>
      <c r="K15" s="157">
        <v>1</v>
      </c>
      <c r="L15" s="158"/>
      <c r="M15" s="159">
        <f>+L15*K15</f>
        <v>0</v>
      </c>
      <c r="N15" s="163"/>
      <c r="O15" s="161"/>
      <c r="P15" s="162">
        <f t="shared" si="3"/>
        <v>0</v>
      </c>
      <c r="Q15" s="253"/>
      <c r="R15" s="254"/>
    </row>
    <row r="16" spans="2:18" s="153" customFormat="1" ht="20" customHeight="1">
      <c r="B16" s="463">
        <v>6</v>
      </c>
      <c r="C16" s="155" t="s">
        <v>109</v>
      </c>
      <c r="D16" s="156" t="s">
        <v>105</v>
      </c>
      <c r="E16" s="157">
        <v>1</v>
      </c>
      <c r="F16" s="158"/>
      <c r="G16" s="159">
        <f t="shared" si="0"/>
        <v>0</v>
      </c>
      <c r="H16" s="160">
        <v>1</v>
      </c>
      <c r="I16" s="161">
        <v>6250</v>
      </c>
      <c r="J16" s="162">
        <f t="shared" si="1"/>
        <v>6250</v>
      </c>
      <c r="K16" s="157">
        <v>1</v>
      </c>
      <c r="L16" s="158"/>
      <c r="M16" s="159">
        <f t="shared" si="2"/>
        <v>0</v>
      </c>
      <c r="N16" s="163"/>
      <c r="O16" s="161"/>
      <c r="P16" s="162">
        <f t="shared" si="3"/>
        <v>0</v>
      </c>
      <c r="Q16" s="253"/>
      <c r="R16" s="254"/>
    </row>
    <row r="17" spans="2:18" s="153" customFormat="1" ht="20" customHeight="1">
      <c r="B17" s="463">
        <v>7</v>
      </c>
      <c r="C17" s="155" t="s">
        <v>110</v>
      </c>
      <c r="D17" s="156" t="s">
        <v>103</v>
      </c>
      <c r="E17" s="157">
        <v>1</v>
      </c>
      <c r="F17" s="158"/>
      <c r="G17" s="159">
        <f t="shared" si="0"/>
        <v>0</v>
      </c>
      <c r="H17" s="160">
        <v>1</v>
      </c>
      <c r="I17" s="161"/>
      <c r="J17" s="162">
        <f t="shared" si="1"/>
        <v>0</v>
      </c>
      <c r="K17" s="157">
        <v>1</v>
      </c>
      <c r="L17" s="158"/>
      <c r="M17" s="159">
        <f t="shared" si="2"/>
        <v>0</v>
      </c>
      <c r="N17" s="163"/>
      <c r="O17" s="161"/>
      <c r="P17" s="162">
        <f t="shared" si="3"/>
        <v>0</v>
      </c>
      <c r="Q17" s="253"/>
      <c r="R17" s="254"/>
    </row>
    <row r="18" spans="2:18" s="153" customFormat="1" ht="20" customHeight="1">
      <c r="B18" s="463">
        <v>8</v>
      </c>
      <c r="C18" s="155" t="s">
        <v>111</v>
      </c>
      <c r="D18" s="156" t="s">
        <v>103</v>
      </c>
      <c r="E18" s="157">
        <v>1</v>
      </c>
      <c r="F18" s="158"/>
      <c r="G18" s="159">
        <f t="shared" si="0"/>
        <v>0</v>
      </c>
      <c r="H18" s="160">
        <v>1</v>
      </c>
      <c r="I18" s="161"/>
      <c r="J18" s="162">
        <f t="shared" si="1"/>
        <v>0</v>
      </c>
      <c r="K18" s="157">
        <v>1</v>
      </c>
      <c r="L18" s="158"/>
      <c r="M18" s="159">
        <f t="shared" si="2"/>
        <v>0</v>
      </c>
      <c r="N18" s="163"/>
      <c r="O18" s="161"/>
      <c r="P18" s="162">
        <f t="shared" si="3"/>
        <v>0</v>
      </c>
      <c r="Q18" s="253"/>
      <c r="R18" s="254"/>
    </row>
    <row r="19" spans="2:18" s="153" customFormat="1" ht="20" customHeight="1">
      <c r="B19" s="463">
        <v>9</v>
      </c>
      <c r="C19" s="155" t="s">
        <v>112</v>
      </c>
      <c r="D19" s="156" t="s">
        <v>107</v>
      </c>
      <c r="E19" s="157">
        <v>1</v>
      </c>
      <c r="F19" s="158"/>
      <c r="G19" s="159">
        <f t="shared" si="0"/>
        <v>0</v>
      </c>
      <c r="H19" s="160">
        <v>1</v>
      </c>
      <c r="I19" s="161"/>
      <c r="J19" s="162">
        <f t="shared" si="1"/>
        <v>0</v>
      </c>
      <c r="K19" s="157">
        <v>1</v>
      </c>
      <c r="L19" s="158"/>
      <c r="M19" s="159">
        <f t="shared" si="2"/>
        <v>0</v>
      </c>
      <c r="N19" s="163"/>
      <c r="O19" s="161"/>
      <c r="P19" s="162">
        <f t="shared" si="3"/>
        <v>0</v>
      </c>
      <c r="Q19" s="253"/>
      <c r="R19" s="254"/>
    </row>
    <row r="20" spans="2:18" s="153" customFormat="1" ht="20" customHeight="1">
      <c r="B20" s="463">
        <v>10</v>
      </c>
      <c r="C20" s="155" t="s">
        <v>113</v>
      </c>
      <c r="D20" s="156" t="s">
        <v>107</v>
      </c>
      <c r="E20" s="157">
        <v>1</v>
      </c>
      <c r="F20" s="158"/>
      <c r="G20" s="159">
        <f t="shared" si="0"/>
        <v>0</v>
      </c>
      <c r="H20" s="160">
        <v>1</v>
      </c>
      <c r="I20" s="161"/>
      <c r="J20" s="162">
        <f t="shared" si="1"/>
        <v>0</v>
      </c>
      <c r="K20" s="157">
        <v>1</v>
      </c>
      <c r="L20" s="158"/>
      <c r="M20" s="159">
        <f t="shared" si="2"/>
        <v>0</v>
      </c>
      <c r="N20" s="163"/>
      <c r="O20" s="161"/>
      <c r="P20" s="162">
        <f t="shared" si="3"/>
        <v>0</v>
      </c>
      <c r="Q20" s="253"/>
      <c r="R20" s="254"/>
    </row>
    <row r="21" spans="2:18" s="153" customFormat="1" ht="20" customHeight="1">
      <c r="B21" s="463">
        <v>11</v>
      </c>
      <c r="C21" s="155" t="s">
        <v>114</v>
      </c>
      <c r="D21" s="156" t="s">
        <v>103</v>
      </c>
      <c r="E21" s="157">
        <v>1</v>
      </c>
      <c r="F21" s="158"/>
      <c r="G21" s="159">
        <f t="shared" si="0"/>
        <v>0</v>
      </c>
      <c r="H21" s="160">
        <v>1</v>
      </c>
      <c r="I21" s="161"/>
      <c r="J21" s="162">
        <f t="shared" si="1"/>
        <v>0</v>
      </c>
      <c r="K21" s="157">
        <v>1</v>
      </c>
      <c r="L21" s="158"/>
      <c r="M21" s="159">
        <f t="shared" si="2"/>
        <v>0</v>
      </c>
      <c r="N21" s="163"/>
      <c r="O21" s="161"/>
      <c r="P21" s="162">
        <f t="shared" si="3"/>
        <v>0</v>
      </c>
      <c r="Q21" s="253"/>
      <c r="R21" s="254"/>
    </row>
    <row r="22" spans="2:18" s="153" customFormat="1" ht="20" customHeight="1">
      <c r="B22" s="463">
        <v>12</v>
      </c>
      <c r="C22" s="155" t="s">
        <v>115</v>
      </c>
      <c r="D22" s="156" t="s">
        <v>103</v>
      </c>
      <c r="E22" s="157">
        <v>1</v>
      </c>
      <c r="F22" s="158"/>
      <c r="G22" s="159">
        <f t="shared" si="0"/>
        <v>0</v>
      </c>
      <c r="H22" s="160">
        <v>1</v>
      </c>
      <c r="I22" s="161"/>
      <c r="J22" s="162">
        <f t="shared" si="1"/>
        <v>0</v>
      </c>
      <c r="K22" s="157">
        <v>1</v>
      </c>
      <c r="L22" s="158"/>
      <c r="M22" s="159">
        <f t="shared" si="2"/>
        <v>0</v>
      </c>
      <c r="N22" s="163"/>
      <c r="O22" s="161"/>
      <c r="P22" s="162">
        <f t="shared" si="3"/>
        <v>0</v>
      </c>
      <c r="Q22" s="265"/>
      <c r="R22" s="266"/>
    </row>
    <row r="23" spans="2:18" s="153" customFormat="1" ht="20" customHeight="1">
      <c r="B23" s="463">
        <v>13</v>
      </c>
      <c r="C23" s="155" t="s">
        <v>116</v>
      </c>
      <c r="D23" s="156" t="s">
        <v>107</v>
      </c>
      <c r="E23" s="157">
        <v>1</v>
      </c>
      <c r="F23" s="158"/>
      <c r="G23" s="159">
        <f t="shared" si="0"/>
        <v>0</v>
      </c>
      <c r="H23" s="160">
        <v>1</v>
      </c>
      <c r="I23" s="161"/>
      <c r="J23" s="162">
        <f t="shared" si="1"/>
        <v>0</v>
      </c>
      <c r="K23" s="157">
        <v>1</v>
      </c>
      <c r="L23" s="158"/>
      <c r="M23" s="159">
        <f t="shared" si="2"/>
        <v>0</v>
      </c>
      <c r="N23" s="163"/>
      <c r="O23" s="161"/>
      <c r="P23" s="162">
        <f t="shared" si="3"/>
        <v>0</v>
      </c>
      <c r="Q23" s="253"/>
      <c r="R23" s="254"/>
    </row>
    <row r="24" spans="2:18" s="153" customFormat="1" ht="20" customHeight="1">
      <c r="B24" s="463">
        <v>14</v>
      </c>
      <c r="C24" s="155" t="s">
        <v>117</v>
      </c>
      <c r="D24" s="156" t="s">
        <v>103</v>
      </c>
      <c r="E24" s="157">
        <v>1</v>
      </c>
      <c r="F24" s="158"/>
      <c r="G24" s="159">
        <f t="shared" si="0"/>
        <v>0</v>
      </c>
      <c r="H24" s="160">
        <v>1</v>
      </c>
      <c r="I24" s="161">
        <v>13000</v>
      </c>
      <c r="J24" s="162">
        <f t="shared" si="1"/>
        <v>13000</v>
      </c>
      <c r="K24" s="157">
        <v>1</v>
      </c>
      <c r="L24" s="158"/>
      <c r="M24" s="159">
        <f t="shared" si="2"/>
        <v>0</v>
      </c>
      <c r="N24" s="163">
        <v>13000</v>
      </c>
      <c r="O24" s="161"/>
      <c r="P24" s="162">
        <f t="shared" si="3"/>
        <v>0</v>
      </c>
      <c r="Q24" s="253"/>
      <c r="R24" s="254"/>
    </row>
    <row r="25" spans="2:18" s="153" customFormat="1" ht="20" customHeight="1">
      <c r="B25" s="463">
        <v>15</v>
      </c>
      <c r="C25" s="155" t="s">
        <v>118</v>
      </c>
      <c r="D25" s="156" t="s">
        <v>103</v>
      </c>
      <c r="E25" s="157">
        <v>1</v>
      </c>
      <c r="F25" s="158"/>
      <c r="G25" s="159">
        <f t="shared" si="0"/>
        <v>0</v>
      </c>
      <c r="H25" s="160">
        <v>1</v>
      </c>
      <c r="I25" s="161">
        <v>14500</v>
      </c>
      <c r="J25" s="162">
        <f t="shared" si="1"/>
        <v>14500</v>
      </c>
      <c r="K25" s="157">
        <v>1</v>
      </c>
      <c r="L25" s="158"/>
      <c r="M25" s="159">
        <f t="shared" si="2"/>
        <v>0</v>
      </c>
      <c r="N25" s="163">
        <v>13000</v>
      </c>
      <c r="O25" s="161"/>
      <c r="P25" s="162">
        <f t="shared" si="3"/>
        <v>0</v>
      </c>
      <c r="Q25" s="253"/>
      <c r="R25" s="254"/>
    </row>
    <row r="26" spans="2:18" s="153" customFormat="1" ht="20" customHeight="1">
      <c r="B26" s="463">
        <v>16</v>
      </c>
      <c r="C26" s="155" t="s">
        <v>119</v>
      </c>
      <c r="D26" s="156" t="s">
        <v>103</v>
      </c>
      <c r="E26" s="157">
        <v>1</v>
      </c>
      <c r="F26" s="158"/>
      <c r="G26" s="159">
        <f t="shared" si="0"/>
        <v>0</v>
      </c>
      <c r="H26" s="160">
        <v>1</v>
      </c>
      <c r="I26" s="161">
        <v>28000</v>
      </c>
      <c r="J26" s="162">
        <f t="shared" si="1"/>
        <v>28000</v>
      </c>
      <c r="K26" s="157">
        <v>1</v>
      </c>
      <c r="L26" s="158"/>
      <c r="M26" s="159">
        <f t="shared" si="2"/>
        <v>0</v>
      </c>
      <c r="N26" s="163">
        <v>28000</v>
      </c>
      <c r="O26" s="161"/>
      <c r="P26" s="162">
        <f t="shared" si="3"/>
        <v>0</v>
      </c>
      <c r="Q26" s="253"/>
      <c r="R26" s="254"/>
    </row>
    <row r="27" spans="2:18" s="153" customFormat="1" ht="20" customHeight="1">
      <c r="B27" s="463">
        <v>17</v>
      </c>
      <c r="C27" s="155" t="s">
        <v>120</v>
      </c>
      <c r="D27" s="156" t="s">
        <v>103</v>
      </c>
      <c r="E27" s="157">
        <v>1</v>
      </c>
      <c r="F27" s="158"/>
      <c r="G27" s="159">
        <f t="shared" si="0"/>
        <v>0</v>
      </c>
      <c r="H27" s="160">
        <v>1</v>
      </c>
      <c r="I27" s="161"/>
      <c r="J27" s="162">
        <f t="shared" si="1"/>
        <v>0</v>
      </c>
      <c r="K27" s="157">
        <v>1</v>
      </c>
      <c r="L27" s="158"/>
      <c r="M27" s="159">
        <f t="shared" si="2"/>
        <v>0</v>
      </c>
      <c r="N27" s="163"/>
      <c r="O27" s="161"/>
      <c r="P27" s="162">
        <f t="shared" si="3"/>
        <v>0</v>
      </c>
      <c r="Q27" s="253"/>
      <c r="R27" s="254"/>
    </row>
    <row r="28" spans="2:18" s="153" customFormat="1" ht="20" customHeight="1">
      <c r="B28" s="463">
        <v>18</v>
      </c>
      <c r="C28" s="155" t="s">
        <v>121</v>
      </c>
      <c r="D28" s="156" t="s">
        <v>122</v>
      </c>
      <c r="E28" s="157">
        <v>1</v>
      </c>
      <c r="F28" s="158"/>
      <c r="G28" s="159">
        <f t="shared" si="0"/>
        <v>0</v>
      </c>
      <c r="H28" s="160">
        <v>1</v>
      </c>
      <c r="I28" s="161"/>
      <c r="J28" s="162">
        <f t="shared" si="1"/>
        <v>0</v>
      </c>
      <c r="K28" s="157">
        <v>1</v>
      </c>
      <c r="L28" s="158"/>
      <c r="M28" s="159">
        <f t="shared" si="2"/>
        <v>0</v>
      </c>
      <c r="N28" s="163"/>
      <c r="O28" s="161"/>
      <c r="P28" s="162">
        <f t="shared" si="3"/>
        <v>0</v>
      </c>
      <c r="Q28" s="253"/>
      <c r="R28" s="254"/>
    </row>
    <row r="29" spans="2:18" s="153" customFormat="1" ht="20" customHeight="1">
      <c r="B29" s="463">
        <v>19</v>
      </c>
      <c r="C29" s="155" t="s">
        <v>123</v>
      </c>
      <c r="D29" s="156" t="s">
        <v>103</v>
      </c>
      <c r="E29" s="157">
        <v>1</v>
      </c>
      <c r="F29" s="158"/>
      <c r="G29" s="159">
        <f t="shared" si="0"/>
        <v>0</v>
      </c>
      <c r="H29" s="160">
        <v>1</v>
      </c>
      <c r="I29" s="161"/>
      <c r="J29" s="162">
        <f t="shared" si="1"/>
        <v>0</v>
      </c>
      <c r="K29" s="157">
        <v>1</v>
      </c>
      <c r="L29" s="158">
        <v>9500</v>
      </c>
      <c r="M29" s="159">
        <f t="shared" si="2"/>
        <v>9500</v>
      </c>
      <c r="N29" s="163"/>
      <c r="O29" s="161"/>
      <c r="P29" s="162">
        <f t="shared" si="3"/>
        <v>0</v>
      </c>
      <c r="Q29" s="253"/>
      <c r="R29" s="254"/>
    </row>
    <row r="30" spans="2:18" s="153" customFormat="1" ht="20" customHeight="1">
      <c r="B30" s="463">
        <v>20</v>
      </c>
      <c r="C30" s="155" t="s">
        <v>124</v>
      </c>
      <c r="D30" s="156" t="s">
        <v>103</v>
      </c>
      <c r="E30" s="157">
        <v>1</v>
      </c>
      <c r="F30" s="158"/>
      <c r="G30" s="159">
        <f t="shared" si="0"/>
        <v>0</v>
      </c>
      <c r="H30" s="160">
        <v>1</v>
      </c>
      <c r="I30" s="161"/>
      <c r="J30" s="162">
        <f t="shared" si="1"/>
        <v>0</v>
      </c>
      <c r="K30" s="157">
        <v>1</v>
      </c>
      <c r="L30" s="158"/>
      <c r="M30" s="159">
        <f t="shared" si="2"/>
        <v>0</v>
      </c>
      <c r="N30" s="163"/>
      <c r="O30" s="161"/>
      <c r="P30" s="162">
        <f t="shared" si="3"/>
        <v>0</v>
      </c>
      <c r="Q30" s="253"/>
      <c r="R30" s="254"/>
    </row>
    <row r="31" spans="2:18" s="153" customFormat="1" ht="20" customHeight="1">
      <c r="B31" s="463">
        <v>21</v>
      </c>
      <c r="C31" s="155"/>
      <c r="D31" s="156"/>
      <c r="E31" s="157">
        <v>1</v>
      </c>
      <c r="F31" s="158"/>
      <c r="G31" s="159">
        <f t="shared" si="0"/>
        <v>0</v>
      </c>
      <c r="H31" s="160">
        <v>1</v>
      </c>
      <c r="I31" s="161"/>
      <c r="J31" s="162">
        <f t="shared" si="1"/>
        <v>0</v>
      </c>
      <c r="K31" s="157">
        <v>1</v>
      </c>
      <c r="L31" s="158"/>
      <c r="M31" s="159">
        <f t="shared" si="2"/>
        <v>0</v>
      </c>
      <c r="N31" s="163"/>
      <c r="O31" s="161"/>
      <c r="P31" s="162">
        <f t="shared" si="3"/>
        <v>0</v>
      </c>
      <c r="Q31" s="253"/>
      <c r="R31" s="254"/>
    </row>
    <row r="32" spans="2:18" s="153" customFormat="1" ht="20" customHeight="1">
      <c r="B32" s="463">
        <v>22</v>
      </c>
      <c r="C32" s="155"/>
      <c r="D32" s="156"/>
      <c r="E32" s="157">
        <v>1</v>
      </c>
      <c r="F32" s="158"/>
      <c r="G32" s="159">
        <f t="shared" si="0"/>
        <v>0</v>
      </c>
      <c r="H32" s="160">
        <v>1</v>
      </c>
      <c r="I32" s="161"/>
      <c r="J32" s="162">
        <f t="shared" si="1"/>
        <v>0</v>
      </c>
      <c r="K32" s="157">
        <v>1</v>
      </c>
      <c r="L32" s="158"/>
      <c r="M32" s="159">
        <f t="shared" si="2"/>
        <v>0</v>
      </c>
      <c r="N32" s="163"/>
      <c r="O32" s="161"/>
      <c r="P32" s="162">
        <f t="shared" si="3"/>
        <v>0</v>
      </c>
      <c r="Q32" s="253"/>
      <c r="R32" s="254"/>
    </row>
    <row r="33" spans="2:18" s="153" customFormat="1" ht="20" customHeight="1">
      <c r="B33" s="463">
        <v>23</v>
      </c>
      <c r="C33" s="155"/>
      <c r="D33" s="156"/>
      <c r="E33" s="157">
        <v>1</v>
      </c>
      <c r="F33" s="158"/>
      <c r="G33" s="159">
        <f t="shared" si="0"/>
        <v>0</v>
      </c>
      <c r="H33" s="160">
        <v>1</v>
      </c>
      <c r="I33" s="161"/>
      <c r="J33" s="162">
        <f t="shared" si="1"/>
        <v>0</v>
      </c>
      <c r="K33" s="157">
        <v>1</v>
      </c>
      <c r="L33" s="158"/>
      <c r="M33" s="159">
        <f t="shared" si="2"/>
        <v>0</v>
      </c>
      <c r="N33" s="163"/>
      <c r="O33" s="161"/>
      <c r="P33" s="162">
        <f t="shared" si="3"/>
        <v>0</v>
      </c>
      <c r="Q33" s="253"/>
      <c r="R33" s="254"/>
    </row>
    <row r="34" spans="2:18" s="153" customFormat="1" ht="20" customHeight="1">
      <c r="B34" s="463">
        <v>24</v>
      </c>
      <c r="C34" s="155"/>
      <c r="D34" s="156"/>
      <c r="E34" s="157">
        <v>1</v>
      </c>
      <c r="F34" s="158"/>
      <c r="G34" s="159">
        <f t="shared" si="0"/>
        <v>0</v>
      </c>
      <c r="H34" s="160">
        <v>1</v>
      </c>
      <c r="I34" s="161"/>
      <c r="J34" s="162">
        <f t="shared" si="1"/>
        <v>0</v>
      </c>
      <c r="K34" s="157">
        <v>1</v>
      </c>
      <c r="L34" s="158"/>
      <c r="M34" s="159">
        <f t="shared" si="2"/>
        <v>0</v>
      </c>
      <c r="N34" s="163"/>
      <c r="O34" s="161"/>
      <c r="P34" s="162">
        <f t="shared" si="3"/>
        <v>0</v>
      </c>
      <c r="Q34" s="253"/>
      <c r="R34" s="254"/>
    </row>
    <row r="35" spans="2:18" s="153" customFormat="1" ht="20" customHeight="1" thickBot="1">
      <c r="B35" s="464">
        <v>25</v>
      </c>
      <c r="C35" s="165"/>
      <c r="D35" s="166"/>
      <c r="E35" s="167">
        <v>1</v>
      </c>
      <c r="F35" s="168"/>
      <c r="G35" s="169">
        <f t="shared" si="0"/>
        <v>0</v>
      </c>
      <c r="H35" s="170">
        <v>1</v>
      </c>
      <c r="I35" s="171"/>
      <c r="J35" s="172">
        <f t="shared" si="1"/>
        <v>0</v>
      </c>
      <c r="K35" s="173">
        <v>1</v>
      </c>
      <c r="L35" s="168"/>
      <c r="M35" s="169">
        <f t="shared" si="2"/>
        <v>0</v>
      </c>
      <c r="N35" s="174"/>
      <c r="O35" s="171"/>
      <c r="P35" s="172">
        <f t="shared" si="3"/>
        <v>0</v>
      </c>
      <c r="Q35" s="269"/>
      <c r="R35" s="270"/>
    </row>
    <row r="36" spans="2:18" ht="16">
      <c r="B36" s="438" t="s">
        <v>55</v>
      </c>
      <c r="C36" s="439"/>
      <c r="D36" s="440"/>
      <c r="E36" s="441"/>
      <c r="F36" s="442"/>
      <c r="G36" s="443">
        <f>SUM(G11:G35)</f>
        <v>0</v>
      </c>
      <c r="H36" s="443"/>
      <c r="I36" s="442"/>
      <c r="J36" s="443">
        <f>SUM(J11:J35)</f>
        <v>74050</v>
      </c>
      <c r="K36" s="441"/>
      <c r="L36" s="442"/>
      <c r="M36" s="443">
        <f>SUM(M11:M35)</f>
        <v>22700</v>
      </c>
      <c r="N36" s="441"/>
      <c r="O36" s="442"/>
      <c r="P36" s="443">
        <f>SUM(P11:P35)</f>
        <v>0</v>
      </c>
      <c r="Q36" s="444"/>
      <c r="R36" s="445"/>
    </row>
    <row r="37" spans="2:18" ht="16">
      <c r="B37" s="454" t="s">
        <v>2</v>
      </c>
      <c r="C37" s="455"/>
      <c r="D37" s="456"/>
      <c r="E37" s="457"/>
      <c r="F37" s="458"/>
      <c r="G37" s="459" t="e">
        <f>+G36*#REF!</f>
        <v>#REF!</v>
      </c>
      <c r="H37" s="459"/>
      <c r="I37" s="458"/>
      <c r="J37" s="459" t="e">
        <f>+J36*#REF!</f>
        <v>#REF!</v>
      </c>
      <c r="K37" s="457"/>
      <c r="L37" s="458"/>
      <c r="M37" s="459" t="e">
        <f>+M36*#REF!</f>
        <v>#REF!</v>
      </c>
      <c r="N37" s="457"/>
      <c r="O37" s="458"/>
      <c r="P37" s="459" t="e">
        <f>+P36*#REF!</f>
        <v>#REF!</v>
      </c>
      <c r="Q37" s="460"/>
      <c r="R37" s="461"/>
    </row>
    <row r="38" spans="2:18" ht="17" thickBot="1">
      <c r="B38" s="446" t="s">
        <v>56</v>
      </c>
      <c r="C38" s="447"/>
      <c r="D38" s="448"/>
      <c r="E38" s="449"/>
      <c r="F38" s="450"/>
      <c r="G38" s="451" t="e">
        <f>+G36+G37</f>
        <v>#REF!</v>
      </c>
      <c r="H38" s="451"/>
      <c r="I38" s="450"/>
      <c r="J38" s="451" t="e">
        <f>+J36+J37</f>
        <v>#REF!</v>
      </c>
      <c r="K38" s="449"/>
      <c r="L38" s="450"/>
      <c r="M38" s="451" t="e">
        <f>+M36+M37</f>
        <v>#REF!</v>
      </c>
      <c r="N38" s="449"/>
      <c r="O38" s="450"/>
      <c r="P38" s="451" t="e">
        <f>+P36+P37</f>
        <v>#REF!</v>
      </c>
      <c r="Q38" s="452"/>
      <c r="R38" s="453"/>
    </row>
    <row r="39" spans="2:18" ht="17" thickBot="1">
      <c r="B39" s="193"/>
      <c r="C39" s="194"/>
      <c r="D39" s="195"/>
      <c r="E39" s="196"/>
      <c r="F39" s="197"/>
      <c r="I39" s="197"/>
      <c r="J39" s="197"/>
      <c r="K39" s="196"/>
      <c r="L39" s="119"/>
      <c r="M39" s="119"/>
      <c r="N39" s="196"/>
      <c r="O39" s="197"/>
      <c r="P39" s="197"/>
      <c r="Q39" s="197"/>
      <c r="R39" s="198"/>
    </row>
    <row r="40" spans="2:18" ht="17.25" customHeight="1" thickBot="1">
      <c r="B40" s="275" t="s">
        <v>61</v>
      </c>
      <c r="C40" s="276"/>
      <c r="D40" s="276"/>
      <c r="E40" s="276"/>
      <c r="F40" s="277"/>
      <c r="H40" s="278" t="s">
        <v>67</v>
      </c>
      <c r="I40" s="279"/>
      <c r="J40" s="279"/>
      <c r="K40" s="279"/>
      <c r="L40" s="280"/>
      <c r="M40" s="119"/>
      <c r="N40" s="281" t="s">
        <v>70</v>
      </c>
      <c r="O40" s="282"/>
      <c r="P40" s="282"/>
      <c r="Q40" s="282"/>
      <c r="R40" s="283"/>
    </row>
    <row r="41" spans="2:18" ht="36" customHeight="1">
      <c r="B41" s="284" t="s">
        <v>66</v>
      </c>
      <c r="C41" s="285"/>
      <c r="D41" s="286"/>
      <c r="E41" s="286"/>
      <c r="F41" s="287"/>
      <c r="H41" s="288" t="s">
        <v>66</v>
      </c>
      <c r="I41" s="289"/>
      <c r="J41" s="290"/>
      <c r="K41" s="290"/>
      <c r="L41" s="291"/>
      <c r="M41" s="119"/>
      <c r="N41" s="288" t="s">
        <v>66</v>
      </c>
      <c r="O41" s="289"/>
      <c r="P41" s="290"/>
      <c r="Q41" s="292"/>
      <c r="R41" s="291"/>
    </row>
    <row r="42" spans="2:18" ht="21" customHeight="1">
      <c r="B42" s="284" t="s">
        <v>65</v>
      </c>
      <c r="C42" s="285"/>
      <c r="D42" s="296" t="s">
        <v>71</v>
      </c>
      <c r="E42" s="286"/>
      <c r="F42" s="287"/>
      <c r="H42" s="284" t="s">
        <v>65</v>
      </c>
      <c r="I42" s="285"/>
      <c r="J42" s="297" t="s">
        <v>74</v>
      </c>
      <c r="K42" s="293"/>
      <c r="L42" s="295"/>
      <c r="M42" s="119"/>
      <c r="N42" s="284" t="s">
        <v>65</v>
      </c>
      <c r="O42" s="285"/>
      <c r="P42" s="297" t="str">
        <f>+J42</f>
        <v>JULIE ANDREA SANCHEZ VELASQUEZ</v>
      </c>
      <c r="Q42" s="294"/>
      <c r="R42" s="295"/>
    </row>
    <row r="43" spans="2:18" ht="21" customHeight="1">
      <c r="B43" s="284" t="s">
        <v>62</v>
      </c>
      <c r="C43" s="285"/>
      <c r="D43" s="286">
        <v>1118554452</v>
      </c>
      <c r="E43" s="286"/>
      <c r="F43" s="287"/>
      <c r="H43" s="284" t="s">
        <v>62</v>
      </c>
      <c r="I43" s="285"/>
      <c r="J43" s="297">
        <v>1010165650</v>
      </c>
      <c r="K43" s="293"/>
      <c r="L43" s="295"/>
      <c r="M43" s="119"/>
      <c r="N43" s="284" t="s">
        <v>62</v>
      </c>
      <c r="O43" s="285"/>
      <c r="P43" s="293">
        <f>+J43</f>
        <v>1010165650</v>
      </c>
      <c r="Q43" s="294"/>
      <c r="R43" s="295"/>
    </row>
    <row r="44" spans="2:18" ht="21" customHeight="1">
      <c r="B44" s="284" t="s">
        <v>63</v>
      </c>
      <c r="C44" s="285"/>
      <c r="D44" s="296" t="s">
        <v>72</v>
      </c>
      <c r="E44" s="286"/>
      <c r="F44" s="287"/>
      <c r="H44" s="284" t="s">
        <v>63</v>
      </c>
      <c r="I44" s="285"/>
      <c r="J44" s="297" t="s">
        <v>75</v>
      </c>
      <c r="K44" s="293"/>
      <c r="L44" s="295"/>
      <c r="M44" s="119"/>
      <c r="N44" s="284" t="s">
        <v>63</v>
      </c>
      <c r="O44" s="285"/>
      <c r="P44" s="297" t="str">
        <f>+J44</f>
        <v>COORDINADORA</v>
      </c>
      <c r="Q44" s="294"/>
      <c r="R44" s="295"/>
    </row>
    <row r="45" spans="2:18" ht="21" customHeight="1" thickBot="1">
      <c r="B45" s="301" t="s">
        <v>64</v>
      </c>
      <c r="C45" s="302"/>
      <c r="D45" s="303" t="s">
        <v>73</v>
      </c>
      <c r="E45" s="304"/>
      <c r="F45" s="305"/>
      <c r="G45" s="199"/>
      <c r="H45" s="301" t="s">
        <v>64</v>
      </c>
      <c r="I45" s="302"/>
      <c r="J45" s="298" t="str">
        <f>+D45</f>
        <v>NUTRISERVICES</v>
      </c>
      <c r="K45" s="306"/>
      <c r="L45" s="300"/>
      <c r="M45" s="199"/>
      <c r="N45" s="301" t="s">
        <v>64</v>
      </c>
      <c r="O45" s="302"/>
      <c r="P45" s="298" t="str">
        <f>+J45</f>
        <v>NUTRISERVICES</v>
      </c>
      <c r="Q45" s="299"/>
      <c r="R45" s="300"/>
    </row>
  </sheetData>
  <mergeCells count="97">
    <mergeCell ref="R2:R3"/>
    <mergeCell ref="P2:Q2"/>
    <mergeCell ref="P3:Q3"/>
    <mergeCell ref="E2:O2"/>
    <mergeCell ref="K3:O3"/>
    <mergeCell ref="E3:J3"/>
    <mergeCell ref="P45:R45"/>
    <mergeCell ref="B44:C44"/>
    <mergeCell ref="D44:F44"/>
    <mergeCell ref="H44:I44"/>
    <mergeCell ref="J44:L44"/>
    <mergeCell ref="N44:O44"/>
    <mergeCell ref="P44:R44"/>
    <mergeCell ref="B45:C45"/>
    <mergeCell ref="D45:F45"/>
    <mergeCell ref="H45:I45"/>
    <mergeCell ref="J45:L45"/>
    <mergeCell ref="N45:O45"/>
    <mergeCell ref="P43:R43"/>
    <mergeCell ref="B42:C42"/>
    <mergeCell ref="D42:F42"/>
    <mergeCell ref="H42:I42"/>
    <mergeCell ref="J42:L42"/>
    <mergeCell ref="N42:O42"/>
    <mergeCell ref="P42:R42"/>
    <mergeCell ref="B43:C43"/>
    <mergeCell ref="D43:F43"/>
    <mergeCell ref="H43:I43"/>
    <mergeCell ref="J43:L43"/>
    <mergeCell ref="N43:O43"/>
    <mergeCell ref="B38:C38"/>
    <mergeCell ref="B40:F40"/>
    <mergeCell ref="H40:L40"/>
    <mergeCell ref="N40:R40"/>
    <mergeCell ref="B41:C41"/>
    <mergeCell ref="D41:F41"/>
    <mergeCell ref="H41:I41"/>
    <mergeCell ref="J41:L41"/>
    <mergeCell ref="N41:O41"/>
    <mergeCell ref="P41:R41"/>
    <mergeCell ref="B37:C37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B36:C36"/>
    <mergeCell ref="Q25:R25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13:R13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11:R11"/>
    <mergeCell ref="Q12:R12"/>
    <mergeCell ref="B5:D8"/>
    <mergeCell ref="F5:G5"/>
    <mergeCell ref="I5:J5"/>
    <mergeCell ref="L5:M5"/>
    <mergeCell ref="B9:B10"/>
    <mergeCell ref="C9:C10"/>
    <mergeCell ref="D9:D10"/>
    <mergeCell ref="E9:E10"/>
    <mergeCell ref="F9:F10"/>
    <mergeCell ref="O5:P5"/>
    <mergeCell ref="Q6:R10"/>
    <mergeCell ref="F8:G8"/>
    <mergeCell ref="I8:J8"/>
    <mergeCell ref="L8:M8"/>
    <mergeCell ref="O8:P8"/>
    <mergeCell ref="G9:G10"/>
    <mergeCell ref="B2:D4"/>
    <mergeCell ref="E4:G4"/>
    <mergeCell ref="H4:J4"/>
    <mergeCell ref="K4:M4"/>
    <mergeCell ref="N4:P4"/>
  </mergeCells>
  <conditionalFormatting sqref="G11:G35 P11:P35 M11:M35">
    <cfRule type="cellIs" dxfId="13" priority="1" operator="equal">
      <formula>#REF!</formula>
    </cfRule>
  </conditionalFormatting>
  <conditionalFormatting sqref="J11:J35">
    <cfRule type="cellIs" dxfId="12" priority="2" stopIfTrue="1" operator="equal">
      <formula>#REF!</formula>
    </cfRule>
  </conditionalFormatting>
  <printOptions horizontalCentered="1" verticalCentered="1"/>
  <pageMargins left="0.19685039370078741" right="0.39370078740157483" top="0.39370078740157483" bottom="0.39370078740157483" header="0" footer="0"/>
  <pageSetup scale="37" fitToHeight="2" orientation="landscape" r:id="rId1"/>
  <headerFooter>
    <oddFooter>&amp;L&amp;8&amp;Z&amp;F&amp;C&amp;9Página &amp;P de &amp;N&amp;R&amp;8Elaboró: Yaneth Lozada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43"/>
  <sheetViews>
    <sheetView view="pageBreakPreview" topLeftCell="C2" zoomScale="60" zoomScaleNormal="85" workbookViewId="0">
      <selection activeCell="I5" sqref="I5:J5"/>
    </sheetView>
  </sheetViews>
  <sheetFormatPr baseColWidth="10" defaultColWidth="11.5" defaultRowHeight="13"/>
  <cols>
    <col min="1" max="1" width="2.6640625" style="115" customWidth="1"/>
    <col min="2" max="2" width="11.5" style="115" customWidth="1"/>
    <col min="3" max="3" width="55" style="116" bestFit="1" customWidth="1"/>
    <col min="4" max="4" width="8.6640625" style="115" customWidth="1"/>
    <col min="5" max="5" width="19.33203125" style="117" customWidth="1"/>
    <col min="6" max="6" width="16.5" style="118" customWidth="1"/>
    <col min="7" max="7" width="15.5" style="119" customWidth="1"/>
    <col min="8" max="8" width="20.83203125" style="119" customWidth="1"/>
    <col min="9" max="9" width="15.6640625" style="118" customWidth="1"/>
    <col min="10" max="10" width="15.33203125" style="118" customWidth="1"/>
    <col min="11" max="11" width="20" style="117" customWidth="1"/>
    <col min="12" max="12" width="15.6640625" style="120" customWidth="1"/>
    <col min="13" max="13" width="18.6640625" style="120" customWidth="1"/>
    <col min="14" max="14" width="19.5" style="117" customWidth="1"/>
    <col min="15" max="15" width="15" style="118" customWidth="1"/>
    <col min="16" max="16" width="15.1640625" style="118" customWidth="1"/>
    <col min="17" max="17" width="22.33203125" style="118" customWidth="1"/>
    <col min="18" max="18" width="40.6640625" style="121" customWidth="1"/>
    <col min="19" max="19" width="2.1640625" style="122" customWidth="1"/>
    <col min="20" max="23" width="11.5" style="122"/>
    <col min="24" max="16384" width="11.5" style="115"/>
  </cols>
  <sheetData>
    <row r="1" spans="2:18" ht="10.5" customHeight="1" thickBot="1"/>
    <row r="2" spans="2:18" ht="36" customHeight="1" thickBot="1">
      <c r="B2" s="206"/>
      <c r="C2" s="207"/>
      <c r="D2" s="207"/>
      <c r="E2" s="435" t="s">
        <v>151</v>
      </c>
      <c r="F2" s="436"/>
      <c r="G2" s="436"/>
      <c r="H2" s="436"/>
      <c r="I2" s="436"/>
      <c r="J2" s="436"/>
      <c r="K2" s="436"/>
      <c r="L2" s="436"/>
      <c r="M2" s="436"/>
      <c r="N2" s="436"/>
      <c r="O2" s="437"/>
      <c r="P2" s="466" t="s">
        <v>94</v>
      </c>
      <c r="Q2" s="466"/>
      <c r="R2" s="467"/>
    </row>
    <row r="3" spans="2:18" ht="36" customHeight="1" thickBot="1">
      <c r="B3" s="208"/>
      <c r="C3" s="209"/>
      <c r="D3" s="209"/>
      <c r="E3" s="432" t="s">
        <v>150</v>
      </c>
      <c r="F3" s="433"/>
      <c r="G3" s="433"/>
      <c r="H3" s="433"/>
      <c r="I3" s="433"/>
      <c r="J3" s="434"/>
      <c r="K3" s="433" t="s">
        <v>149</v>
      </c>
      <c r="L3" s="433"/>
      <c r="M3" s="433"/>
      <c r="N3" s="433"/>
      <c r="O3" s="434"/>
      <c r="P3" s="466" t="s">
        <v>148</v>
      </c>
      <c r="Q3" s="466"/>
      <c r="R3" s="467"/>
    </row>
    <row r="4" spans="2:18" ht="36" customHeight="1" thickBot="1">
      <c r="B4" s="210"/>
      <c r="C4" s="211"/>
      <c r="D4" s="211"/>
      <c r="E4" s="212" t="s">
        <v>125</v>
      </c>
      <c r="F4" s="213"/>
      <c r="G4" s="214"/>
      <c r="H4" s="215" t="s">
        <v>126</v>
      </c>
      <c r="I4" s="216"/>
      <c r="J4" s="217"/>
      <c r="K4" s="212" t="s">
        <v>127</v>
      </c>
      <c r="L4" s="218"/>
      <c r="M4" s="219"/>
      <c r="N4" s="220"/>
      <c r="O4" s="221"/>
      <c r="P4" s="221"/>
      <c r="Q4" s="124"/>
      <c r="R4" s="123"/>
    </row>
    <row r="5" spans="2:18" ht="36.5" customHeight="1" thickBot="1">
      <c r="B5" s="235" t="s">
        <v>68</v>
      </c>
      <c r="C5" s="236"/>
      <c r="D5" s="236"/>
      <c r="E5" s="125" t="s">
        <v>69</v>
      </c>
      <c r="F5" s="241"/>
      <c r="G5" s="242"/>
      <c r="H5" s="126" t="s">
        <v>69</v>
      </c>
      <c r="I5" s="222"/>
      <c r="J5" s="243"/>
      <c r="K5" s="125" t="s">
        <v>69</v>
      </c>
      <c r="L5" s="241"/>
      <c r="M5" s="242"/>
      <c r="N5" s="126" t="s">
        <v>69</v>
      </c>
      <c r="O5" s="222"/>
      <c r="P5" s="223"/>
      <c r="Q5" s="127"/>
      <c r="R5" s="128"/>
    </row>
    <row r="6" spans="2:18" ht="35.25" customHeight="1">
      <c r="B6" s="237"/>
      <c r="C6" s="238"/>
      <c r="D6" s="238"/>
      <c r="E6" s="129" t="s">
        <v>60</v>
      </c>
      <c r="F6" s="130"/>
      <c r="G6" s="131" t="s">
        <v>59</v>
      </c>
      <c r="H6" s="132" t="s">
        <v>60</v>
      </c>
      <c r="I6" s="133"/>
      <c r="J6" s="134" t="s">
        <v>59</v>
      </c>
      <c r="K6" s="129" t="s">
        <v>60</v>
      </c>
      <c r="L6" s="130"/>
      <c r="M6" s="131" t="s">
        <v>59</v>
      </c>
      <c r="N6" s="132" t="s">
        <v>60</v>
      </c>
      <c r="O6" s="133"/>
      <c r="P6" s="134" t="s">
        <v>59</v>
      </c>
      <c r="Q6" s="224" t="s">
        <v>38</v>
      </c>
      <c r="R6" s="225"/>
    </row>
    <row r="7" spans="2:18" ht="24.75" customHeight="1">
      <c r="B7" s="237"/>
      <c r="C7" s="238"/>
      <c r="D7" s="238"/>
      <c r="E7" s="135" t="s">
        <v>57</v>
      </c>
      <c r="F7" s="136"/>
      <c r="G7" s="137"/>
      <c r="H7" s="138" t="s">
        <v>57</v>
      </c>
      <c r="I7" s="139"/>
      <c r="J7" s="140"/>
      <c r="K7" s="135" t="s">
        <v>57</v>
      </c>
      <c r="L7" s="136"/>
      <c r="M7" s="137"/>
      <c r="N7" s="138" t="s">
        <v>57</v>
      </c>
      <c r="O7" s="139"/>
      <c r="P7" s="140"/>
      <c r="Q7" s="226"/>
      <c r="R7" s="225"/>
    </row>
    <row r="8" spans="2:18" ht="29.25" customHeight="1" thickBot="1">
      <c r="B8" s="239"/>
      <c r="C8" s="240"/>
      <c r="D8" s="240"/>
      <c r="E8" s="141" t="s">
        <v>58</v>
      </c>
      <c r="F8" s="229"/>
      <c r="G8" s="230"/>
      <c r="H8" s="142" t="s">
        <v>58</v>
      </c>
      <c r="I8" s="231"/>
      <c r="J8" s="232"/>
      <c r="K8" s="141" t="s">
        <v>58</v>
      </c>
      <c r="L8" s="229"/>
      <c r="M8" s="230"/>
      <c r="N8" s="142" t="s">
        <v>58</v>
      </c>
      <c r="O8" s="231"/>
      <c r="P8" s="232"/>
      <c r="Q8" s="226"/>
      <c r="R8" s="225"/>
    </row>
    <row r="9" spans="2:18" ht="31.5" customHeight="1">
      <c r="B9" s="244" t="s">
        <v>7</v>
      </c>
      <c r="C9" s="246" t="s">
        <v>6</v>
      </c>
      <c r="D9" s="247" t="s">
        <v>5</v>
      </c>
      <c r="E9" s="249" t="s">
        <v>99</v>
      </c>
      <c r="F9" s="251" t="s">
        <v>3</v>
      </c>
      <c r="G9" s="233" t="s">
        <v>0</v>
      </c>
      <c r="H9" s="255" t="s">
        <v>99</v>
      </c>
      <c r="I9" s="257" t="s">
        <v>3</v>
      </c>
      <c r="J9" s="259" t="s">
        <v>0</v>
      </c>
      <c r="K9" s="249" t="s">
        <v>99</v>
      </c>
      <c r="L9" s="251" t="s">
        <v>3</v>
      </c>
      <c r="M9" s="233" t="s">
        <v>0</v>
      </c>
      <c r="N9" s="255" t="s">
        <v>99</v>
      </c>
      <c r="O9" s="257" t="s">
        <v>3</v>
      </c>
      <c r="P9" s="259" t="s">
        <v>0</v>
      </c>
      <c r="Q9" s="226"/>
      <c r="R9" s="225"/>
    </row>
    <row r="10" spans="2:18" ht="18" customHeight="1" thickBot="1">
      <c r="B10" s="245"/>
      <c r="C10" s="246"/>
      <c r="D10" s="248"/>
      <c r="E10" s="250"/>
      <c r="F10" s="252"/>
      <c r="G10" s="234"/>
      <c r="H10" s="256"/>
      <c r="I10" s="258"/>
      <c r="J10" s="260"/>
      <c r="K10" s="250"/>
      <c r="L10" s="252"/>
      <c r="M10" s="234"/>
      <c r="N10" s="256"/>
      <c r="O10" s="258"/>
      <c r="P10" s="260"/>
      <c r="Q10" s="227"/>
      <c r="R10" s="228"/>
    </row>
    <row r="11" spans="2:18" s="153" customFormat="1" ht="20" customHeight="1">
      <c r="B11" s="143">
        <v>1</v>
      </c>
      <c r="C11" s="144" t="s">
        <v>128</v>
      </c>
      <c r="D11" s="145" t="s">
        <v>129</v>
      </c>
      <c r="E11" s="146">
        <v>1</v>
      </c>
      <c r="F11" s="147">
        <v>1600</v>
      </c>
      <c r="G11" s="148">
        <f t="shared" ref="G11:G33" si="0">+F11*E11</f>
        <v>1600</v>
      </c>
      <c r="H11" s="149">
        <v>1</v>
      </c>
      <c r="I11" s="150">
        <v>2500</v>
      </c>
      <c r="J11" s="151">
        <f>+I11*H11</f>
        <v>2500</v>
      </c>
      <c r="K11" s="146"/>
      <c r="L11" s="147"/>
      <c r="M11" s="148">
        <f>+L11*K11</f>
        <v>0</v>
      </c>
      <c r="N11" s="149"/>
      <c r="O11" s="150"/>
      <c r="P11" s="151">
        <f>+O11*N11</f>
        <v>0</v>
      </c>
      <c r="Q11" s="261" t="s">
        <v>39</v>
      </c>
      <c r="R11" s="262"/>
    </row>
    <row r="12" spans="2:18" s="153" customFormat="1" ht="20" customHeight="1">
      <c r="B12" s="154">
        <v>2</v>
      </c>
      <c r="C12" s="155" t="s">
        <v>130</v>
      </c>
      <c r="D12" s="156" t="s">
        <v>129</v>
      </c>
      <c r="E12" s="157">
        <v>1</v>
      </c>
      <c r="F12" s="158">
        <v>2600</v>
      </c>
      <c r="G12" s="159">
        <f t="shared" si="0"/>
        <v>2600</v>
      </c>
      <c r="H12" s="160">
        <v>1</v>
      </c>
      <c r="I12" s="161">
        <v>3500</v>
      </c>
      <c r="J12" s="162">
        <f t="shared" ref="J12:J33" si="1">+I12*H12</f>
        <v>3500</v>
      </c>
      <c r="K12" s="157"/>
      <c r="L12" s="158"/>
      <c r="M12" s="159">
        <f t="shared" ref="M12:M33" si="2">+L12*K12</f>
        <v>0</v>
      </c>
      <c r="N12" s="160"/>
      <c r="O12" s="161"/>
      <c r="P12" s="162">
        <f t="shared" ref="P12:P33" si="3">+O12*N12</f>
        <v>0</v>
      </c>
      <c r="Q12" s="253" t="s">
        <v>131</v>
      </c>
      <c r="R12" s="254"/>
    </row>
    <row r="13" spans="2:18" s="153" customFormat="1" ht="20" customHeight="1">
      <c r="B13" s="154">
        <v>3</v>
      </c>
      <c r="C13" s="155" t="s">
        <v>132</v>
      </c>
      <c r="D13" s="156" t="s">
        <v>129</v>
      </c>
      <c r="E13" s="157">
        <v>1</v>
      </c>
      <c r="F13" s="158"/>
      <c r="G13" s="159">
        <f t="shared" si="0"/>
        <v>0</v>
      </c>
      <c r="H13" s="160">
        <v>1</v>
      </c>
      <c r="I13" s="161">
        <v>2800</v>
      </c>
      <c r="J13" s="162">
        <f t="shared" si="1"/>
        <v>2800</v>
      </c>
      <c r="K13" s="157"/>
      <c r="L13" s="158"/>
      <c r="M13" s="159">
        <f t="shared" si="2"/>
        <v>0</v>
      </c>
      <c r="N13" s="160"/>
      <c r="O13" s="161"/>
      <c r="P13" s="162">
        <f t="shared" si="3"/>
        <v>0</v>
      </c>
      <c r="Q13" s="253" t="s">
        <v>40</v>
      </c>
      <c r="R13" s="254"/>
    </row>
    <row r="14" spans="2:18" s="153" customFormat="1" ht="20" customHeight="1">
      <c r="B14" s="154">
        <v>4</v>
      </c>
      <c r="C14" s="155" t="s">
        <v>133</v>
      </c>
      <c r="D14" s="156" t="s">
        <v>129</v>
      </c>
      <c r="E14" s="157">
        <v>1</v>
      </c>
      <c r="F14" s="158"/>
      <c r="G14" s="159">
        <f t="shared" si="0"/>
        <v>0</v>
      </c>
      <c r="H14" s="160">
        <v>1</v>
      </c>
      <c r="I14" s="161">
        <v>4000</v>
      </c>
      <c r="J14" s="162">
        <f t="shared" si="1"/>
        <v>4000</v>
      </c>
      <c r="K14" s="157"/>
      <c r="L14" s="158"/>
      <c r="M14" s="159">
        <f t="shared" si="2"/>
        <v>0</v>
      </c>
      <c r="N14" s="160"/>
      <c r="O14" s="161"/>
      <c r="P14" s="162">
        <f t="shared" si="3"/>
        <v>0</v>
      </c>
      <c r="Q14" s="253" t="s">
        <v>41</v>
      </c>
      <c r="R14" s="254"/>
    </row>
    <row r="15" spans="2:18" s="153" customFormat="1" ht="20" customHeight="1">
      <c r="B15" s="154">
        <v>5</v>
      </c>
      <c r="C15" s="155" t="s">
        <v>134</v>
      </c>
      <c r="D15" s="156" t="s">
        <v>135</v>
      </c>
      <c r="E15" s="157">
        <v>1</v>
      </c>
      <c r="F15" s="158">
        <v>3800</v>
      </c>
      <c r="G15" s="159">
        <f t="shared" si="0"/>
        <v>3800</v>
      </c>
      <c r="H15" s="160">
        <v>1</v>
      </c>
      <c r="I15" s="161"/>
      <c r="J15" s="162">
        <f t="shared" si="1"/>
        <v>0</v>
      </c>
      <c r="K15" s="157"/>
      <c r="L15" s="158"/>
      <c r="M15" s="159">
        <f t="shared" si="2"/>
        <v>0</v>
      </c>
      <c r="N15" s="160"/>
      <c r="O15" s="161"/>
      <c r="P15" s="162">
        <f t="shared" si="3"/>
        <v>0</v>
      </c>
      <c r="Q15" s="253" t="s">
        <v>42</v>
      </c>
      <c r="R15" s="254"/>
    </row>
    <row r="16" spans="2:18" s="153" customFormat="1" ht="20" customHeight="1">
      <c r="B16" s="154">
        <v>6</v>
      </c>
      <c r="C16" s="155" t="s">
        <v>136</v>
      </c>
      <c r="D16" s="156" t="s">
        <v>135</v>
      </c>
      <c r="E16" s="157">
        <v>1</v>
      </c>
      <c r="F16" s="158"/>
      <c r="G16" s="159">
        <f t="shared" si="0"/>
        <v>0</v>
      </c>
      <c r="H16" s="160">
        <v>1</v>
      </c>
      <c r="I16" s="161">
        <v>3800</v>
      </c>
      <c r="J16" s="162">
        <f t="shared" si="1"/>
        <v>3800</v>
      </c>
      <c r="K16" s="157"/>
      <c r="L16" s="158"/>
      <c r="M16" s="159">
        <f t="shared" si="2"/>
        <v>0</v>
      </c>
      <c r="N16" s="160"/>
      <c r="O16" s="161"/>
      <c r="P16" s="162">
        <f t="shared" si="3"/>
        <v>0</v>
      </c>
      <c r="Q16" s="253" t="s">
        <v>42</v>
      </c>
      <c r="R16" s="254"/>
    </row>
    <row r="17" spans="2:18" s="153" customFormat="1" ht="20" customHeight="1">
      <c r="B17" s="154">
        <v>7</v>
      </c>
      <c r="C17" s="155" t="s">
        <v>137</v>
      </c>
      <c r="D17" s="156" t="s">
        <v>129</v>
      </c>
      <c r="E17" s="157">
        <v>1</v>
      </c>
      <c r="F17" s="158">
        <v>7200</v>
      </c>
      <c r="G17" s="159">
        <f t="shared" si="0"/>
        <v>7200</v>
      </c>
      <c r="H17" s="160">
        <v>1</v>
      </c>
      <c r="I17" s="161">
        <v>7500</v>
      </c>
      <c r="J17" s="162">
        <f t="shared" si="1"/>
        <v>7500</v>
      </c>
      <c r="K17" s="157"/>
      <c r="L17" s="158"/>
      <c r="M17" s="159">
        <f t="shared" si="2"/>
        <v>0</v>
      </c>
      <c r="N17" s="160"/>
      <c r="O17" s="161"/>
      <c r="P17" s="162">
        <f t="shared" si="3"/>
        <v>0</v>
      </c>
      <c r="Q17" s="253" t="s">
        <v>41</v>
      </c>
      <c r="R17" s="254"/>
    </row>
    <row r="18" spans="2:18" s="153" customFormat="1" ht="20" customHeight="1">
      <c r="B18" s="154">
        <v>8</v>
      </c>
      <c r="C18" s="155" t="s">
        <v>138</v>
      </c>
      <c r="D18" s="156" t="s">
        <v>139</v>
      </c>
      <c r="E18" s="157">
        <v>1</v>
      </c>
      <c r="F18" s="158">
        <v>3000</v>
      </c>
      <c r="G18" s="159">
        <f t="shared" si="0"/>
        <v>3000</v>
      </c>
      <c r="H18" s="160">
        <v>1</v>
      </c>
      <c r="I18" s="161">
        <v>6000</v>
      </c>
      <c r="J18" s="162">
        <f t="shared" si="1"/>
        <v>6000</v>
      </c>
      <c r="K18" s="157"/>
      <c r="L18" s="158"/>
      <c r="M18" s="159">
        <f t="shared" si="2"/>
        <v>0</v>
      </c>
      <c r="N18" s="160"/>
      <c r="O18" s="161"/>
      <c r="P18" s="162">
        <f t="shared" si="3"/>
        <v>0</v>
      </c>
      <c r="Q18" s="253" t="s">
        <v>131</v>
      </c>
      <c r="R18" s="254"/>
    </row>
    <row r="19" spans="2:18" s="153" customFormat="1" ht="20" customHeight="1">
      <c r="B19" s="154">
        <v>9</v>
      </c>
      <c r="C19" s="155" t="s">
        <v>140</v>
      </c>
      <c r="D19" s="156" t="s">
        <v>139</v>
      </c>
      <c r="E19" s="157">
        <v>1</v>
      </c>
      <c r="F19" s="158">
        <v>3000</v>
      </c>
      <c r="G19" s="159">
        <f t="shared" si="0"/>
        <v>3000</v>
      </c>
      <c r="H19" s="160">
        <v>1</v>
      </c>
      <c r="I19" s="161">
        <v>6000</v>
      </c>
      <c r="J19" s="162">
        <f t="shared" si="1"/>
        <v>6000</v>
      </c>
      <c r="K19" s="157"/>
      <c r="L19" s="158"/>
      <c r="M19" s="159">
        <f t="shared" si="2"/>
        <v>0</v>
      </c>
      <c r="N19" s="160"/>
      <c r="O19" s="161"/>
      <c r="P19" s="162">
        <f t="shared" si="3"/>
        <v>0</v>
      </c>
      <c r="Q19" s="253" t="s">
        <v>131</v>
      </c>
      <c r="R19" s="254"/>
    </row>
    <row r="20" spans="2:18" s="153" customFormat="1" ht="20" customHeight="1">
      <c r="B20" s="200">
        <v>10</v>
      </c>
      <c r="C20" s="201" t="s">
        <v>141</v>
      </c>
      <c r="D20" s="202" t="s">
        <v>139</v>
      </c>
      <c r="E20" s="157">
        <v>1</v>
      </c>
      <c r="F20" s="158">
        <v>3000</v>
      </c>
      <c r="G20" s="159">
        <f t="shared" si="0"/>
        <v>3000</v>
      </c>
      <c r="H20" s="160">
        <v>1</v>
      </c>
      <c r="I20" s="161">
        <v>6000</v>
      </c>
      <c r="J20" s="162">
        <f t="shared" si="1"/>
        <v>6000</v>
      </c>
      <c r="K20" s="157"/>
      <c r="L20" s="158"/>
      <c r="M20" s="159">
        <f t="shared" si="2"/>
        <v>0</v>
      </c>
      <c r="N20" s="160"/>
      <c r="O20" s="161"/>
      <c r="P20" s="162">
        <f t="shared" si="3"/>
        <v>0</v>
      </c>
      <c r="Q20" s="265" t="s">
        <v>39</v>
      </c>
      <c r="R20" s="266"/>
    </row>
    <row r="21" spans="2:18" s="153" customFormat="1" ht="20" customHeight="1">
      <c r="B21" s="200">
        <v>11</v>
      </c>
      <c r="C21" s="155" t="s">
        <v>142</v>
      </c>
      <c r="D21" s="156" t="s">
        <v>139</v>
      </c>
      <c r="E21" s="157">
        <v>1</v>
      </c>
      <c r="F21" s="158">
        <v>1500</v>
      </c>
      <c r="G21" s="159">
        <f t="shared" si="0"/>
        <v>1500</v>
      </c>
      <c r="H21" s="160">
        <v>1</v>
      </c>
      <c r="I21" s="161">
        <v>4000</v>
      </c>
      <c r="J21" s="162">
        <f t="shared" si="1"/>
        <v>4000</v>
      </c>
      <c r="K21" s="157"/>
      <c r="L21" s="158"/>
      <c r="M21" s="159">
        <f t="shared" si="2"/>
        <v>0</v>
      </c>
      <c r="N21" s="160"/>
      <c r="O21" s="161"/>
      <c r="P21" s="162">
        <f t="shared" si="3"/>
        <v>0</v>
      </c>
      <c r="Q21" s="253" t="s">
        <v>131</v>
      </c>
      <c r="R21" s="254"/>
    </row>
    <row r="22" spans="2:18" s="153" customFormat="1" ht="20" customHeight="1">
      <c r="B22" s="200">
        <v>12</v>
      </c>
      <c r="C22" s="155" t="s">
        <v>143</v>
      </c>
      <c r="D22" s="156" t="s">
        <v>139</v>
      </c>
      <c r="E22" s="157">
        <v>1</v>
      </c>
      <c r="F22" s="158">
        <v>1400</v>
      </c>
      <c r="G22" s="159">
        <f t="shared" si="0"/>
        <v>1400</v>
      </c>
      <c r="H22" s="160">
        <v>1</v>
      </c>
      <c r="I22" s="161">
        <v>2500</v>
      </c>
      <c r="J22" s="162">
        <f t="shared" si="1"/>
        <v>2500</v>
      </c>
      <c r="K22" s="157"/>
      <c r="L22" s="158"/>
      <c r="M22" s="159">
        <f t="shared" si="2"/>
        <v>0</v>
      </c>
      <c r="N22" s="160"/>
      <c r="O22" s="161"/>
      <c r="P22" s="162">
        <f t="shared" si="3"/>
        <v>0</v>
      </c>
      <c r="Q22" s="253" t="s">
        <v>41</v>
      </c>
      <c r="R22" s="254"/>
    </row>
    <row r="23" spans="2:18" s="153" customFormat="1" ht="20" customHeight="1">
      <c r="B23" s="200">
        <v>13</v>
      </c>
      <c r="C23" s="155" t="s">
        <v>144</v>
      </c>
      <c r="D23" s="156" t="s">
        <v>103</v>
      </c>
      <c r="E23" s="157">
        <v>1</v>
      </c>
      <c r="F23" s="158"/>
      <c r="G23" s="159">
        <f t="shared" si="0"/>
        <v>0</v>
      </c>
      <c r="H23" s="160">
        <v>1</v>
      </c>
      <c r="I23" s="161">
        <v>2400</v>
      </c>
      <c r="J23" s="162">
        <f t="shared" si="1"/>
        <v>2400</v>
      </c>
      <c r="K23" s="157"/>
      <c r="L23" s="158"/>
      <c r="M23" s="159">
        <f t="shared" si="2"/>
        <v>0</v>
      </c>
      <c r="N23" s="160"/>
      <c r="O23" s="161"/>
      <c r="P23" s="162">
        <f t="shared" si="3"/>
        <v>0</v>
      </c>
      <c r="Q23" s="253" t="s">
        <v>145</v>
      </c>
      <c r="R23" s="254"/>
    </row>
    <row r="24" spans="2:18" s="153" customFormat="1" ht="20" customHeight="1">
      <c r="B24" s="200">
        <v>14</v>
      </c>
      <c r="C24" s="155" t="s">
        <v>146</v>
      </c>
      <c r="D24" s="156" t="s">
        <v>139</v>
      </c>
      <c r="E24" s="157">
        <v>1</v>
      </c>
      <c r="F24" s="158"/>
      <c r="G24" s="159">
        <f t="shared" si="0"/>
        <v>0</v>
      </c>
      <c r="H24" s="160">
        <v>1</v>
      </c>
      <c r="I24" s="161">
        <v>88000</v>
      </c>
      <c r="J24" s="162">
        <f t="shared" si="1"/>
        <v>88000</v>
      </c>
      <c r="K24" s="157"/>
      <c r="L24" s="158"/>
      <c r="M24" s="159">
        <f t="shared" si="2"/>
        <v>0</v>
      </c>
      <c r="N24" s="160"/>
      <c r="O24" s="161"/>
      <c r="P24" s="162">
        <f t="shared" si="3"/>
        <v>0</v>
      </c>
      <c r="Q24" s="253" t="s">
        <v>145</v>
      </c>
      <c r="R24" s="254"/>
    </row>
    <row r="25" spans="2:18" s="153" customFormat="1" ht="20" customHeight="1">
      <c r="B25" s="200">
        <v>15</v>
      </c>
      <c r="C25" s="155" t="s">
        <v>147</v>
      </c>
      <c r="D25" s="156" t="s">
        <v>139</v>
      </c>
      <c r="E25" s="157">
        <v>1</v>
      </c>
      <c r="F25" s="158"/>
      <c r="G25" s="159">
        <f t="shared" si="0"/>
        <v>0</v>
      </c>
      <c r="H25" s="160">
        <v>1</v>
      </c>
      <c r="I25" s="161">
        <v>80000</v>
      </c>
      <c r="J25" s="162">
        <f t="shared" si="1"/>
        <v>80000</v>
      </c>
      <c r="K25" s="157"/>
      <c r="L25" s="158"/>
      <c r="M25" s="159">
        <f t="shared" si="2"/>
        <v>0</v>
      </c>
      <c r="N25" s="160"/>
      <c r="O25" s="161"/>
      <c r="P25" s="162">
        <f t="shared" si="3"/>
        <v>0</v>
      </c>
      <c r="Q25" s="253" t="s">
        <v>41</v>
      </c>
      <c r="R25" s="254"/>
    </row>
    <row r="26" spans="2:18" s="153" customFormat="1" ht="20" customHeight="1">
      <c r="B26" s="200">
        <v>16</v>
      </c>
      <c r="C26" s="155"/>
      <c r="D26" s="156"/>
      <c r="E26" s="203"/>
      <c r="F26" s="158"/>
      <c r="G26" s="159">
        <f t="shared" si="0"/>
        <v>0</v>
      </c>
      <c r="H26" s="204"/>
      <c r="I26" s="161"/>
      <c r="J26" s="162">
        <f t="shared" si="1"/>
        <v>0</v>
      </c>
      <c r="K26" s="157"/>
      <c r="L26" s="158"/>
      <c r="M26" s="159">
        <f t="shared" si="2"/>
        <v>0</v>
      </c>
      <c r="N26" s="160"/>
      <c r="O26" s="161"/>
      <c r="P26" s="162">
        <f t="shared" si="3"/>
        <v>0</v>
      </c>
      <c r="Q26" s="253" t="s">
        <v>41</v>
      </c>
      <c r="R26" s="254"/>
    </row>
    <row r="27" spans="2:18" s="153" customFormat="1" ht="20" customHeight="1">
      <c r="B27" s="200">
        <v>17</v>
      </c>
      <c r="C27" s="155"/>
      <c r="D27" s="156"/>
      <c r="E27" s="203"/>
      <c r="F27" s="158"/>
      <c r="G27" s="159">
        <f t="shared" si="0"/>
        <v>0</v>
      </c>
      <c r="H27" s="204"/>
      <c r="I27" s="161"/>
      <c r="J27" s="162">
        <f t="shared" si="1"/>
        <v>0</v>
      </c>
      <c r="K27" s="157"/>
      <c r="L27" s="158"/>
      <c r="M27" s="159">
        <f t="shared" si="2"/>
        <v>0</v>
      </c>
      <c r="N27" s="160"/>
      <c r="O27" s="161"/>
      <c r="P27" s="162">
        <f t="shared" si="3"/>
        <v>0</v>
      </c>
      <c r="Q27" s="253" t="s">
        <v>43</v>
      </c>
      <c r="R27" s="254"/>
    </row>
    <row r="28" spans="2:18" s="153" customFormat="1" ht="20" customHeight="1">
      <c r="B28" s="200">
        <v>18</v>
      </c>
      <c r="C28" s="155"/>
      <c r="D28" s="156"/>
      <c r="E28" s="203"/>
      <c r="F28" s="158"/>
      <c r="G28" s="159">
        <f t="shared" si="0"/>
        <v>0</v>
      </c>
      <c r="H28" s="204"/>
      <c r="I28" s="161"/>
      <c r="J28" s="162">
        <f t="shared" si="1"/>
        <v>0</v>
      </c>
      <c r="K28" s="157"/>
      <c r="L28" s="158"/>
      <c r="M28" s="159">
        <f t="shared" si="2"/>
        <v>0</v>
      </c>
      <c r="N28" s="160"/>
      <c r="O28" s="161"/>
      <c r="P28" s="162">
        <f t="shared" si="3"/>
        <v>0</v>
      </c>
      <c r="Q28" s="253" t="s">
        <v>41</v>
      </c>
      <c r="R28" s="254"/>
    </row>
    <row r="29" spans="2:18" s="153" customFormat="1" ht="20" customHeight="1">
      <c r="B29" s="200">
        <v>19</v>
      </c>
      <c r="C29" s="155"/>
      <c r="D29" s="156"/>
      <c r="E29" s="203"/>
      <c r="F29" s="158"/>
      <c r="G29" s="159">
        <f t="shared" si="0"/>
        <v>0</v>
      </c>
      <c r="H29" s="204"/>
      <c r="I29" s="161"/>
      <c r="J29" s="162">
        <f t="shared" si="1"/>
        <v>0</v>
      </c>
      <c r="K29" s="157"/>
      <c r="L29" s="158"/>
      <c r="M29" s="159">
        <f t="shared" si="2"/>
        <v>0</v>
      </c>
      <c r="N29" s="160"/>
      <c r="O29" s="161"/>
      <c r="P29" s="162">
        <f t="shared" si="3"/>
        <v>0</v>
      </c>
      <c r="Q29" s="253" t="s">
        <v>41</v>
      </c>
      <c r="R29" s="254"/>
    </row>
    <row r="30" spans="2:18" s="153" customFormat="1" ht="20" customHeight="1">
      <c r="B30" s="200">
        <v>20</v>
      </c>
      <c r="C30" s="155"/>
      <c r="D30" s="156"/>
      <c r="E30" s="203"/>
      <c r="F30" s="158"/>
      <c r="G30" s="159">
        <f t="shared" si="0"/>
        <v>0</v>
      </c>
      <c r="H30" s="204"/>
      <c r="I30" s="161"/>
      <c r="J30" s="162">
        <f t="shared" si="1"/>
        <v>0</v>
      </c>
      <c r="K30" s="157"/>
      <c r="L30" s="158"/>
      <c r="M30" s="159">
        <f t="shared" si="2"/>
        <v>0</v>
      </c>
      <c r="N30" s="160"/>
      <c r="O30" s="161"/>
      <c r="P30" s="162">
        <f t="shared" si="3"/>
        <v>0</v>
      </c>
      <c r="Q30" s="253" t="s">
        <v>131</v>
      </c>
      <c r="R30" s="254"/>
    </row>
    <row r="31" spans="2:18" s="153" customFormat="1" ht="20" customHeight="1">
      <c r="B31" s="200">
        <v>21</v>
      </c>
      <c r="C31" s="155"/>
      <c r="D31" s="156"/>
      <c r="E31" s="203"/>
      <c r="F31" s="158"/>
      <c r="G31" s="159">
        <f t="shared" si="0"/>
        <v>0</v>
      </c>
      <c r="H31" s="204"/>
      <c r="I31" s="161"/>
      <c r="J31" s="162">
        <f t="shared" si="1"/>
        <v>0</v>
      </c>
      <c r="K31" s="157"/>
      <c r="L31" s="158"/>
      <c r="M31" s="159">
        <f t="shared" si="2"/>
        <v>0</v>
      </c>
      <c r="N31" s="160"/>
      <c r="O31" s="161"/>
      <c r="P31" s="162">
        <f t="shared" si="3"/>
        <v>0</v>
      </c>
      <c r="Q31" s="253" t="s">
        <v>131</v>
      </c>
      <c r="R31" s="254"/>
    </row>
    <row r="32" spans="2:18" s="153" customFormat="1" ht="20" customHeight="1">
      <c r="B32" s="200">
        <v>22</v>
      </c>
      <c r="C32" s="155"/>
      <c r="D32" s="156"/>
      <c r="E32" s="203"/>
      <c r="F32" s="158"/>
      <c r="G32" s="159">
        <f t="shared" si="0"/>
        <v>0</v>
      </c>
      <c r="H32" s="204"/>
      <c r="I32" s="161"/>
      <c r="J32" s="162">
        <f t="shared" si="1"/>
        <v>0</v>
      </c>
      <c r="K32" s="157"/>
      <c r="L32" s="158"/>
      <c r="M32" s="159">
        <f t="shared" si="2"/>
        <v>0</v>
      </c>
      <c r="N32" s="160"/>
      <c r="O32" s="161"/>
      <c r="P32" s="162">
        <f t="shared" si="3"/>
        <v>0</v>
      </c>
      <c r="Q32" s="253" t="s">
        <v>131</v>
      </c>
      <c r="R32" s="254"/>
    </row>
    <row r="33" spans="2:18" s="153" customFormat="1" ht="20" customHeight="1" thickBot="1">
      <c r="B33" s="164">
        <v>23</v>
      </c>
      <c r="C33" s="165"/>
      <c r="D33" s="166"/>
      <c r="E33" s="167"/>
      <c r="F33" s="168"/>
      <c r="G33" s="169">
        <f t="shared" si="0"/>
        <v>0</v>
      </c>
      <c r="H33" s="170"/>
      <c r="I33" s="171"/>
      <c r="J33" s="172">
        <f t="shared" si="1"/>
        <v>0</v>
      </c>
      <c r="K33" s="173"/>
      <c r="L33" s="168"/>
      <c r="M33" s="169">
        <f t="shared" si="2"/>
        <v>0</v>
      </c>
      <c r="N33" s="205"/>
      <c r="O33" s="171"/>
      <c r="P33" s="172">
        <f t="shared" si="3"/>
        <v>0</v>
      </c>
      <c r="Q33" s="269" t="s">
        <v>145</v>
      </c>
      <c r="R33" s="270"/>
    </row>
    <row r="34" spans="2:18" ht="16">
      <c r="B34" s="271" t="s">
        <v>55</v>
      </c>
      <c r="C34" s="272"/>
      <c r="D34" s="175"/>
      <c r="E34" s="176"/>
      <c r="F34" s="177"/>
      <c r="G34" s="178">
        <f>SUM(G11:G33)</f>
        <v>27100</v>
      </c>
      <c r="H34" s="178"/>
      <c r="I34" s="177"/>
      <c r="J34" s="178">
        <f>SUM(J11:J33)</f>
        <v>219000</v>
      </c>
      <c r="K34" s="176"/>
      <c r="L34" s="177"/>
      <c r="M34" s="178">
        <f>SUM(M11:M33)</f>
        <v>0</v>
      </c>
      <c r="N34" s="176"/>
      <c r="O34" s="177"/>
      <c r="P34" s="178">
        <f>SUM(P11:P33)</f>
        <v>0</v>
      </c>
      <c r="Q34" s="179"/>
      <c r="R34" s="180"/>
    </row>
    <row r="35" spans="2:18" ht="16">
      <c r="B35" s="267" t="s">
        <v>2</v>
      </c>
      <c r="C35" s="268"/>
      <c r="D35" s="181"/>
      <c r="E35" s="182"/>
      <c r="F35" s="183"/>
      <c r="G35" s="184" t="e">
        <f>+G34*#REF!</f>
        <v>#REF!</v>
      </c>
      <c r="H35" s="184"/>
      <c r="I35" s="183"/>
      <c r="J35" s="184" t="e">
        <f>+J34*#REF!</f>
        <v>#REF!</v>
      </c>
      <c r="K35" s="182"/>
      <c r="L35" s="183"/>
      <c r="M35" s="184" t="e">
        <f>+M34*#REF!</f>
        <v>#REF!</v>
      </c>
      <c r="N35" s="182"/>
      <c r="O35" s="183"/>
      <c r="P35" s="184" t="e">
        <f>+P34*#REF!</f>
        <v>#REF!</v>
      </c>
      <c r="Q35" s="185"/>
      <c r="R35" s="186"/>
    </row>
    <row r="36" spans="2:18" ht="17" thickBot="1">
      <c r="B36" s="273" t="s">
        <v>56</v>
      </c>
      <c r="C36" s="274"/>
      <c r="D36" s="187"/>
      <c r="E36" s="188"/>
      <c r="F36" s="189"/>
      <c r="G36" s="190" t="e">
        <f>+G34+G35</f>
        <v>#REF!</v>
      </c>
      <c r="H36" s="190"/>
      <c r="I36" s="189"/>
      <c r="J36" s="190" t="e">
        <f>+J34+J35</f>
        <v>#REF!</v>
      </c>
      <c r="K36" s="188"/>
      <c r="L36" s="189"/>
      <c r="M36" s="190" t="e">
        <f>+M34+M35</f>
        <v>#REF!</v>
      </c>
      <c r="N36" s="188"/>
      <c r="O36" s="189"/>
      <c r="P36" s="190" t="e">
        <f>+P34+P35</f>
        <v>#REF!</v>
      </c>
      <c r="Q36" s="191"/>
      <c r="R36" s="192"/>
    </row>
    <row r="37" spans="2:18" ht="17" thickBot="1">
      <c r="B37" s="193"/>
      <c r="C37" s="194"/>
      <c r="D37" s="195"/>
      <c r="E37" s="196"/>
      <c r="F37" s="197"/>
      <c r="I37" s="197"/>
      <c r="J37" s="197"/>
      <c r="K37" s="196"/>
      <c r="L37" s="119"/>
      <c r="M37" s="119"/>
      <c r="N37" s="196"/>
      <c r="O37" s="197"/>
      <c r="P37" s="197"/>
      <c r="Q37" s="197"/>
      <c r="R37" s="198"/>
    </row>
    <row r="38" spans="2:18" ht="17.25" customHeight="1" thickBot="1">
      <c r="B38" s="275" t="s">
        <v>61</v>
      </c>
      <c r="C38" s="276"/>
      <c r="D38" s="276"/>
      <c r="E38" s="276"/>
      <c r="F38" s="277"/>
      <c r="H38" s="278" t="s">
        <v>67</v>
      </c>
      <c r="I38" s="279"/>
      <c r="J38" s="279"/>
      <c r="K38" s="279"/>
      <c r="L38" s="280"/>
      <c r="M38" s="119"/>
      <c r="N38" s="281" t="s">
        <v>70</v>
      </c>
      <c r="O38" s="282"/>
      <c r="P38" s="282"/>
      <c r="Q38" s="282"/>
      <c r="R38" s="283"/>
    </row>
    <row r="39" spans="2:18" ht="36" customHeight="1">
      <c r="B39" s="284" t="s">
        <v>66</v>
      </c>
      <c r="C39" s="285"/>
      <c r="D39" s="286"/>
      <c r="E39" s="286"/>
      <c r="F39" s="287"/>
      <c r="H39" s="288" t="s">
        <v>66</v>
      </c>
      <c r="I39" s="289"/>
      <c r="J39" s="290"/>
      <c r="K39" s="290"/>
      <c r="L39" s="291"/>
      <c r="M39" s="119"/>
      <c r="N39" s="288" t="s">
        <v>66</v>
      </c>
      <c r="O39" s="289"/>
      <c r="P39" s="290"/>
      <c r="Q39" s="292"/>
      <c r="R39" s="291"/>
    </row>
    <row r="40" spans="2:18" ht="21" customHeight="1">
      <c r="B40" s="284" t="s">
        <v>65</v>
      </c>
      <c r="C40" s="285"/>
      <c r="D40" s="296" t="s">
        <v>71</v>
      </c>
      <c r="E40" s="286"/>
      <c r="F40" s="287"/>
      <c r="H40" s="284" t="s">
        <v>65</v>
      </c>
      <c r="I40" s="285"/>
      <c r="J40" s="297" t="s">
        <v>74</v>
      </c>
      <c r="K40" s="293"/>
      <c r="L40" s="295"/>
      <c r="M40" s="119"/>
      <c r="N40" s="284" t="s">
        <v>65</v>
      </c>
      <c r="O40" s="285"/>
      <c r="P40" s="297" t="str">
        <f>+J40</f>
        <v>JULIE ANDREA SANCHEZ VELASQUEZ</v>
      </c>
      <c r="Q40" s="294"/>
      <c r="R40" s="295"/>
    </row>
    <row r="41" spans="2:18" ht="21" customHeight="1">
      <c r="B41" s="284" t="s">
        <v>62</v>
      </c>
      <c r="C41" s="285"/>
      <c r="D41" s="286">
        <v>1118554452</v>
      </c>
      <c r="E41" s="286"/>
      <c r="F41" s="287"/>
      <c r="H41" s="284" t="s">
        <v>62</v>
      </c>
      <c r="I41" s="285"/>
      <c r="J41" s="297">
        <v>1010165650</v>
      </c>
      <c r="K41" s="293"/>
      <c r="L41" s="295"/>
      <c r="M41" s="119"/>
      <c r="N41" s="284" t="s">
        <v>62</v>
      </c>
      <c r="O41" s="285"/>
      <c r="P41" s="293">
        <f>+J41</f>
        <v>1010165650</v>
      </c>
      <c r="Q41" s="294"/>
      <c r="R41" s="295"/>
    </row>
    <row r="42" spans="2:18" ht="21" customHeight="1">
      <c r="B42" s="284" t="s">
        <v>63</v>
      </c>
      <c r="C42" s="285"/>
      <c r="D42" s="296" t="s">
        <v>72</v>
      </c>
      <c r="E42" s="286"/>
      <c r="F42" s="287"/>
      <c r="H42" s="284" t="s">
        <v>63</v>
      </c>
      <c r="I42" s="285"/>
      <c r="J42" s="297" t="s">
        <v>75</v>
      </c>
      <c r="K42" s="293"/>
      <c r="L42" s="295"/>
      <c r="M42" s="119"/>
      <c r="N42" s="284" t="s">
        <v>63</v>
      </c>
      <c r="O42" s="285"/>
      <c r="P42" s="297" t="str">
        <f>+J42</f>
        <v>COORDINADORA</v>
      </c>
      <c r="Q42" s="294"/>
      <c r="R42" s="295"/>
    </row>
    <row r="43" spans="2:18" ht="21" customHeight="1" thickBot="1">
      <c r="B43" s="301" t="s">
        <v>64</v>
      </c>
      <c r="C43" s="302"/>
      <c r="D43" s="303" t="s">
        <v>73</v>
      </c>
      <c r="E43" s="304"/>
      <c r="F43" s="305"/>
      <c r="G43" s="199"/>
      <c r="H43" s="301" t="s">
        <v>64</v>
      </c>
      <c r="I43" s="302"/>
      <c r="J43" s="298" t="str">
        <f>+D43</f>
        <v>NUTRISERVICES</v>
      </c>
      <c r="K43" s="306"/>
      <c r="L43" s="300"/>
      <c r="M43" s="199"/>
      <c r="N43" s="301" t="s">
        <v>64</v>
      </c>
      <c r="O43" s="302"/>
      <c r="P43" s="298" t="str">
        <f>+J43</f>
        <v>NUTRISERVICES</v>
      </c>
      <c r="Q43" s="299"/>
      <c r="R43" s="300"/>
    </row>
  </sheetData>
  <mergeCells count="95">
    <mergeCell ref="R2:R3"/>
    <mergeCell ref="E3:J3"/>
    <mergeCell ref="K3:O3"/>
    <mergeCell ref="P3:Q3"/>
    <mergeCell ref="P43:R43"/>
    <mergeCell ref="B42:C42"/>
    <mergeCell ref="D42:F42"/>
    <mergeCell ref="H42:I42"/>
    <mergeCell ref="J42:L42"/>
    <mergeCell ref="N42:O42"/>
    <mergeCell ref="P42:R42"/>
    <mergeCell ref="B43:C43"/>
    <mergeCell ref="D43:F43"/>
    <mergeCell ref="H43:I43"/>
    <mergeCell ref="J43:L43"/>
    <mergeCell ref="N43:O43"/>
    <mergeCell ref="P41:R41"/>
    <mergeCell ref="B40:C40"/>
    <mergeCell ref="D40:F40"/>
    <mergeCell ref="H40:I40"/>
    <mergeCell ref="J40:L40"/>
    <mergeCell ref="N40:O40"/>
    <mergeCell ref="P40:R40"/>
    <mergeCell ref="B41:C41"/>
    <mergeCell ref="D41:F41"/>
    <mergeCell ref="H41:I41"/>
    <mergeCell ref="J41:L41"/>
    <mergeCell ref="N41:O41"/>
    <mergeCell ref="P39:R39"/>
    <mergeCell ref="Q32:R32"/>
    <mergeCell ref="Q33:R33"/>
    <mergeCell ref="B34:C34"/>
    <mergeCell ref="B35:C35"/>
    <mergeCell ref="B36:C36"/>
    <mergeCell ref="B38:F38"/>
    <mergeCell ref="H38:L38"/>
    <mergeCell ref="N38:R38"/>
    <mergeCell ref="B39:C39"/>
    <mergeCell ref="D39:F39"/>
    <mergeCell ref="H39:I39"/>
    <mergeCell ref="J39:L39"/>
    <mergeCell ref="N39:O39"/>
    <mergeCell ref="Q31:R31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19:R19"/>
    <mergeCell ref="N9:N10"/>
    <mergeCell ref="O9:O10"/>
    <mergeCell ref="P9:P10"/>
    <mergeCell ref="Q11:R11"/>
    <mergeCell ref="Q12:R12"/>
    <mergeCell ref="Q13:R13"/>
    <mergeCell ref="Q6:R10"/>
    <mergeCell ref="Q14:R14"/>
    <mergeCell ref="Q15:R15"/>
    <mergeCell ref="Q16:R16"/>
    <mergeCell ref="Q17:R17"/>
    <mergeCell ref="Q18:R18"/>
    <mergeCell ref="M9:M10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B5:D8"/>
    <mergeCell ref="F5:G5"/>
    <mergeCell ref="I5:J5"/>
    <mergeCell ref="L5:M5"/>
    <mergeCell ref="O5:P5"/>
    <mergeCell ref="F8:G8"/>
    <mergeCell ref="I8:J8"/>
    <mergeCell ref="L8:M8"/>
    <mergeCell ref="O8:P8"/>
    <mergeCell ref="B2:D4"/>
    <mergeCell ref="E4:G4"/>
    <mergeCell ref="H4:J4"/>
    <mergeCell ref="K4:M4"/>
    <mergeCell ref="N4:P4"/>
    <mergeCell ref="E2:O2"/>
    <mergeCell ref="P2:Q2"/>
  </mergeCells>
  <conditionalFormatting sqref="G11:G33 M11:M33 P11:P33">
    <cfRule type="cellIs" dxfId="11" priority="1" operator="equal">
      <formula>#REF!</formula>
    </cfRule>
  </conditionalFormatting>
  <conditionalFormatting sqref="J11:J33">
    <cfRule type="cellIs" dxfId="10" priority="2" stopIfTrue="1" operator="equal">
      <formula>#REF!</formula>
    </cfRule>
  </conditionalFormatting>
  <printOptions horizontalCentered="1" verticalCentered="1"/>
  <pageMargins left="0.19685039370078741" right="0.39370078740157483" top="0.39370078740157483" bottom="0.39370078740157483" header="0" footer="0"/>
  <pageSetup scale="35" fitToHeight="2" orientation="landscape" r:id="rId1"/>
  <headerFooter>
    <oddFooter>&amp;L&amp;8&amp;Z&amp;F&amp;C&amp;9Página &amp;P de &amp;N&amp;R&amp;8Elaboró: Yaneth Lozada</oddFooter>
  </headerFooter>
  <colBreaks count="1" manualBreakCount="1">
    <brk id="18" max="42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B1:R43"/>
  <sheetViews>
    <sheetView view="pageBreakPreview" zoomScale="60" zoomScaleNormal="85" workbookViewId="0">
      <selection activeCell="N4" sqref="N4:P4"/>
    </sheetView>
  </sheetViews>
  <sheetFormatPr baseColWidth="10" defaultColWidth="11.5" defaultRowHeight="13"/>
  <cols>
    <col min="1" max="1" width="2.6640625" style="33" customWidth="1"/>
    <col min="2" max="2" width="11.5" style="33" customWidth="1"/>
    <col min="3" max="3" width="41.33203125" style="34" customWidth="1"/>
    <col min="4" max="4" width="8.6640625" style="33" customWidth="1"/>
    <col min="5" max="5" width="19.33203125" style="35" customWidth="1"/>
    <col min="6" max="6" width="16.5" style="36" customWidth="1"/>
    <col min="7" max="7" width="15.5" style="37" customWidth="1"/>
    <col min="8" max="8" width="20.83203125" style="37" customWidth="1"/>
    <col min="9" max="9" width="15.6640625" style="36" customWidth="1"/>
    <col min="10" max="10" width="15.33203125" style="36" customWidth="1"/>
    <col min="11" max="11" width="20" style="35" customWidth="1"/>
    <col min="12" max="12" width="15.6640625" style="38" customWidth="1"/>
    <col min="13" max="13" width="18.6640625" style="38" customWidth="1"/>
    <col min="14" max="14" width="19.5" style="35" customWidth="1"/>
    <col min="15" max="15" width="15" style="36" customWidth="1"/>
    <col min="16" max="16" width="15.1640625" style="36" customWidth="1"/>
    <col min="17" max="17" width="22.33203125" style="36" customWidth="1"/>
    <col min="18" max="18" width="40.6640625" style="39" customWidth="1"/>
    <col min="19" max="19" width="2.1640625" style="33" customWidth="1"/>
    <col min="20" max="16384" width="11.5" style="33"/>
  </cols>
  <sheetData>
    <row r="1" spans="2:18" ht="10.5" customHeight="1" thickBot="1"/>
    <row r="2" spans="2:18" ht="51" customHeight="1" thickBot="1">
      <c r="B2" s="313"/>
      <c r="C2" s="314"/>
      <c r="D2" s="315"/>
      <c r="E2" s="435" t="s">
        <v>151</v>
      </c>
      <c r="F2" s="436"/>
      <c r="G2" s="436"/>
      <c r="H2" s="436"/>
      <c r="I2" s="436"/>
      <c r="J2" s="436"/>
      <c r="K2" s="436"/>
      <c r="L2" s="436"/>
      <c r="M2" s="436"/>
      <c r="N2" s="436"/>
      <c r="O2" s="437"/>
      <c r="P2" s="466" t="s">
        <v>94</v>
      </c>
      <c r="Q2" s="466"/>
      <c r="R2" s="467"/>
    </row>
    <row r="3" spans="2:18" ht="44" customHeight="1" thickBot="1">
      <c r="B3" s="316"/>
      <c r="C3" s="317"/>
      <c r="D3" s="318"/>
      <c r="E3" s="432" t="s">
        <v>150</v>
      </c>
      <c r="F3" s="433"/>
      <c r="G3" s="433"/>
      <c r="H3" s="433"/>
      <c r="I3" s="433"/>
      <c r="J3" s="434"/>
      <c r="K3" s="433" t="s">
        <v>149</v>
      </c>
      <c r="L3" s="433"/>
      <c r="M3" s="433"/>
      <c r="N3" s="433"/>
      <c r="O3" s="434"/>
      <c r="P3" s="466" t="s">
        <v>148</v>
      </c>
      <c r="Q3" s="466"/>
      <c r="R3" s="467"/>
    </row>
    <row r="4" spans="2:18" ht="36" customHeight="1" thickBot="1">
      <c r="B4" s="319" t="s">
        <v>93</v>
      </c>
      <c r="C4" s="320"/>
      <c r="D4" s="321"/>
      <c r="E4" s="400" t="s">
        <v>76</v>
      </c>
      <c r="F4" s="403"/>
      <c r="G4" s="404"/>
      <c r="H4" s="390" t="s">
        <v>77</v>
      </c>
      <c r="I4" s="391"/>
      <c r="J4" s="392"/>
      <c r="K4" s="400"/>
      <c r="L4" s="401"/>
      <c r="M4" s="402"/>
      <c r="N4" s="393"/>
      <c r="O4" s="394"/>
      <c r="P4" s="394"/>
      <c r="Q4" s="40"/>
      <c r="R4" s="41"/>
    </row>
    <row r="5" spans="2:18" ht="36.5" customHeight="1" thickBot="1">
      <c r="B5" s="333" t="s">
        <v>68</v>
      </c>
      <c r="C5" s="334"/>
      <c r="D5" s="334"/>
      <c r="E5" s="42" t="s">
        <v>69</v>
      </c>
      <c r="F5" s="395" t="s">
        <v>78</v>
      </c>
      <c r="G5" s="396"/>
      <c r="H5" s="43" t="s">
        <v>69</v>
      </c>
      <c r="I5" s="397" t="s">
        <v>79</v>
      </c>
      <c r="J5" s="398"/>
      <c r="K5" s="42" t="s">
        <v>69</v>
      </c>
      <c r="L5" s="395"/>
      <c r="M5" s="396"/>
      <c r="N5" s="43" t="s">
        <v>69</v>
      </c>
      <c r="O5" s="397"/>
      <c r="P5" s="399"/>
      <c r="Q5" s="44"/>
      <c r="R5" s="45"/>
    </row>
    <row r="6" spans="2:18" ht="35.25" customHeight="1">
      <c r="B6" s="335"/>
      <c r="C6" s="336"/>
      <c r="D6" s="336"/>
      <c r="E6" s="46" t="s">
        <v>60</v>
      </c>
      <c r="F6" s="47">
        <v>44329</v>
      </c>
      <c r="G6" s="48" t="s">
        <v>59</v>
      </c>
      <c r="H6" s="49" t="s">
        <v>60</v>
      </c>
      <c r="I6" s="50">
        <v>44327</v>
      </c>
      <c r="J6" s="51" t="s">
        <v>59</v>
      </c>
      <c r="K6" s="46" t="s">
        <v>60</v>
      </c>
      <c r="L6" s="47"/>
      <c r="M6" s="48" t="s">
        <v>59</v>
      </c>
      <c r="N6" s="49" t="s">
        <v>60</v>
      </c>
      <c r="O6" s="50"/>
      <c r="P6" s="51" t="s">
        <v>59</v>
      </c>
      <c r="Q6" s="356" t="s">
        <v>38</v>
      </c>
      <c r="R6" s="357"/>
    </row>
    <row r="7" spans="2:18" ht="17">
      <c r="B7" s="335"/>
      <c r="C7" s="336"/>
      <c r="D7" s="336"/>
      <c r="E7" s="52" t="s">
        <v>57</v>
      </c>
      <c r="F7" s="53">
        <v>44369</v>
      </c>
      <c r="G7" s="54" t="s">
        <v>80</v>
      </c>
      <c r="H7" s="55" t="s">
        <v>57</v>
      </c>
      <c r="I7" s="56" t="s">
        <v>90</v>
      </c>
      <c r="J7" s="57" t="s">
        <v>80</v>
      </c>
      <c r="K7" s="52" t="s">
        <v>57</v>
      </c>
      <c r="L7" s="53"/>
      <c r="M7" s="54"/>
      <c r="N7" s="55" t="s">
        <v>57</v>
      </c>
      <c r="O7" s="56"/>
      <c r="P7" s="57"/>
      <c r="Q7" s="358"/>
      <c r="R7" s="357"/>
    </row>
    <row r="8" spans="2:18" ht="29.25" customHeight="1" thickBot="1">
      <c r="B8" s="337"/>
      <c r="C8" s="338"/>
      <c r="D8" s="338"/>
      <c r="E8" s="58" t="s">
        <v>58</v>
      </c>
      <c r="F8" s="363" t="s">
        <v>81</v>
      </c>
      <c r="G8" s="364"/>
      <c r="H8" s="59" t="s">
        <v>58</v>
      </c>
      <c r="I8" s="352" t="s">
        <v>91</v>
      </c>
      <c r="J8" s="353"/>
      <c r="K8" s="58" t="s">
        <v>58</v>
      </c>
      <c r="L8" s="363"/>
      <c r="M8" s="364"/>
      <c r="N8" s="59" t="s">
        <v>58</v>
      </c>
      <c r="O8" s="352"/>
      <c r="P8" s="353"/>
      <c r="Q8" s="358"/>
      <c r="R8" s="357"/>
    </row>
    <row r="9" spans="2:18" ht="31.5" customHeight="1">
      <c r="B9" s="326" t="s">
        <v>7</v>
      </c>
      <c r="C9" s="330" t="s">
        <v>6</v>
      </c>
      <c r="D9" s="328" t="s">
        <v>5</v>
      </c>
      <c r="E9" s="324" t="s">
        <v>4</v>
      </c>
      <c r="F9" s="322" t="s">
        <v>3</v>
      </c>
      <c r="G9" s="331" t="s">
        <v>0</v>
      </c>
      <c r="H9" s="309" t="s">
        <v>4</v>
      </c>
      <c r="I9" s="311" t="s">
        <v>3</v>
      </c>
      <c r="J9" s="354" t="s">
        <v>0</v>
      </c>
      <c r="K9" s="324" t="s">
        <v>4</v>
      </c>
      <c r="L9" s="322" t="s">
        <v>3</v>
      </c>
      <c r="M9" s="331" t="s">
        <v>0</v>
      </c>
      <c r="N9" s="309" t="s">
        <v>4</v>
      </c>
      <c r="O9" s="311" t="s">
        <v>3</v>
      </c>
      <c r="P9" s="354" t="s">
        <v>0</v>
      </c>
      <c r="Q9" s="358"/>
      <c r="R9" s="357"/>
    </row>
    <row r="10" spans="2:18" ht="18" customHeight="1" thickBot="1">
      <c r="B10" s="327"/>
      <c r="C10" s="330"/>
      <c r="D10" s="329"/>
      <c r="E10" s="325"/>
      <c r="F10" s="323"/>
      <c r="G10" s="332"/>
      <c r="H10" s="310"/>
      <c r="I10" s="312"/>
      <c r="J10" s="355"/>
      <c r="K10" s="325"/>
      <c r="L10" s="323"/>
      <c r="M10" s="332"/>
      <c r="N10" s="310"/>
      <c r="O10" s="312"/>
      <c r="P10" s="355"/>
      <c r="Q10" s="359"/>
      <c r="R10" s="360"/>
    </row>
    <row r="11" spans="2:18" s="69" customFormat="1" ht="69" customHeight="1">
      <c r="B11" s="60">
        <v>1</v>
      </c>
      <c r="C11" s="61" t="s">
        <v>82</v>
      </c>
      <c r="D11" s="62"/>
      <c r="E11" s="63">
        <v>1</v>
      </c>
      <c r="F11" s="64">
        <v>120000</v>
      </c>
      <c r="G11" s="65">
        <f>+F11*E11</f>
        <v>120000</v>
      </c>
      <c r="H11" s="66">
        <v>1</v>
      </c>
      <c r="I11" s="67">
        <v>126000</v>
      </c>
      <c r="J11" s="68">
        <f>+I11*H11</f>
        <v>126000</v>
      </c>
      <c r="K11" s="63"/>
      <c r="L11" s="64"/>
      <c r="M11" s="65">
        <f>+L11*K11</f>
        <v>0</v>
      </c>
      <c r="N11" s="66"/>
      <c r="O11" s="67"/>
      <c r="P11" s="68">
        <f>+O11*N11</f>
        <v>0</v>
      </c>
      <c r="Q11" s="361"/>
      <c r="R11" s="362"/>
    </row>
    <row r="12" spans="2:18" s="69" customFormat="1" ht="69" customHeight="1">
      <c r="B12" s="70">
        <v>2</v>
      </c>
      <c r="C12" s="71" t="s">
        <v>83</v>
      </c>
      <c r="D12" s="72"/>
      <c r="E12" s="73">
        <v>1</v>
      </c>
      <c r="F12" s="74">
        <v>70000</v>
      </c>
      <c r="G12" s="75">
        <f t="shared" ref="G12:G33" si="0">+F12*E12</f>
        <v>70000</v>
      </c>
      <c r="H12" s="76">
        <v>1</v>
      </c>
      <c r="I12" s="77">
        <v>78000</v>
      </c>
      <c r="J12" s="78">
        <f>+I12*H12</f>
        <v>78000</v>
      </c>
      <c r="K12" s="73"/>
      <c r="L12" s="74"/>
      <c r="M12" s="75">
        <f t="shared" ref="M12:M33" si="1">+L12*K12</f>
        <v>0</v>
      </c>
      <c r="N12" s="76"/>
      <c r="O12" s="77"/>
      <c r="P12" s="78">
        <f t="shared" ref="P12:P33" si="2">+O12*N12</f>
        <v>0</v>
      </c>
      <c r="Q12" s="307"/>
      <c r="R12" s="308"/>
    </row>
    <row r="13" spans="2:18" s="69" customFormat="1" ht="126" customHeight="1">
      <c r="B13" s="70">
        <v>3</v>
      </c>
      <c r="C13" s="71" t="s">
        <v>84</v>
      </c>
      <c r="D13" s="72"/>
      <c r="E13" s="73">
        <v>1</v>
      </c>
      <c r="F13" s="74">
        <v>65000</v>
      </c>
      <c r="G13" s="75">
        <f t="shared" si="0"/>
        <v>65000</v>
      </c>
      <c r="H13" s="76">
        <v>1</v>
      </c>
      <c r="I13" s="77">
        <v>70000</v>
      </c>
      <c r="J13" s="78">
        <f t="shared" ref="J13:J33" si="3">+I13*H13</f>
        <v>70000</v>
      </c>
      <c r="K13" s="73"/>
      <c r="L13" s="74"/>
      <c r="M13" s="75">
        <f t="shared" si="1"/>
        <v>0</v>
      </c>
      <c r="N13" s="76"/>
      <c r="O13" s="77"/>
      <c r="P13" s="78">
        <f t="shared" si="2"/>
        <v>0</v>
      </c>
      <c r="Q13" s="307"/>
      <c r="R13" s="308"/>
    </row>
    <row r="14" spans="2:18" s="69" customFormat="1" ht="95.25" customHeight="1">
      <c r="B14" s="70">
        <v>4</v>
      </c>
      <c r="C14" s="71" t="s">
        <v>85</v>
      </c>
      <c r="D14" s="72"/>
      <c r="E14" s="73">
        <v>1</v>
      </c>
      <c r="F14" s="74">
        <v>120000</v>
      </c>
      <c r="G14" s="75">
        <f t="shared" si="0"/>
        <v>120000</v>
      </c>
      <c r="H14" s="76">
        <v>1</v>
      </c>
      <c r="I14" s="77">
        <v>128000</v>
      </c>
      <c r="J14" s="78">
        <f t="shared" si="3"/>
        <v>128000</v>
      </c>
      <c r="K14" s="73"/>
      <c r="L14" s="74"/>
      <c r="M14" s="75">
        <f t="shared" si="1"/>
        <v>0</v>
      </c>
      <c r="N14" s="76"/>
      <c r="O14" s="77"/>
      <c r="P14" s="78">
        <f t="shared" si="2"/>
        <v>0</v>
      </c>
      <c r="Q14" s="307"/>
      <c r="R14" s="308"/>
    </row>
    <row r="15" spans="2:18" s="69" customFormat="1" ht="80.25" customHeight="1">
      <c r="B15" s="70">
        <v>5</v>
      </c>
      <c r="C15" s="71" t="s">
        <v>86</v>
      </c>
      <c r="D15" s="72"/>
      <c r="E15" s="73">
        <v>1</v>
      </c>
      <c r="F15" s="74">
        <v>95000</v>
      </c>
      <c r="G15" s="75">
        <f t="shared" si="0"/>
        <v>95000</v>
      </c>
      <c r="H15" s="76">
        <v>1</v>
      </c>
      <c r="I15" s="77">
        <v>128000</v>
      </c>
      <c r="J15" s="78">
        <f t="shared" si="3"/>
        <v>128000</v>
      </c>
      <c r="K15" s="73"/>
      <c r="L15" s="74"/>
      <c r="M15" s="75">
        <f t="shared" si="1"/>
        <v>0</v>
      </c>
      <c r="N15" s="76"/>
      <c r="O15" s="77"/>
      <c r="P15" s="78">
        <f t="shared" si="2"/>
        <v>0</v>
      </c>
      <c r="Q15" s="307"/>
      <c r="R15" s="308"/>
    </row>
    <row r="16" spans="2:18" s="69" customFormat="1" ht="69" customHeight="1">
      <c r="B16" s="70">
        <v>6</v>
      </c>
      <c r="C16" s="71" t="s">
        <v>87</v>
      </c>
      <c r="D16" s="72"/>
      <c r="E16" s="73">
        <v>1</v>
      </c>
      <c r="F16" s="74">
        <v>28000</v>
      </c>
      <c r="G16" s="75">
        <f t="shared" si="0"/>
        <v>28000</v>
      </c>
      <c r="H16" s="76">
        <v>1</v>
      </c>
      <c r="I16" s="77">
        <v>38000</v>
      </c>
      <c r="J16" s="78">
        <f t="shared" si="3"/>
        <v>38000</v>
      </c>
      <c r="K16" s="73"/>
      <c r="L16" s="74"/>
      <c r="M16" s="75">
        <f t="shared" si="1"/>
        <v>0</v>
      </c>
      <c r="N16" s="76"/>
      <c r="O16" s="77"/>
      <c r="P16" s="78">
        <f t="shared" si="2"/>
        <v>0</v>
      </c>
      <c r="Q16" s="307"/>
      <c r="R16" s="308"/>
    </row>
    <row r="17" spans="2:18" s="69" customFormat="1" ht="69" customHeight="1">
      <c r="B17" s="70">
        <v>7</v>
      </c>
      <c r="C17" s="71" t="s">
        <v>88</v>
      </c>
      <c r="D17" s="72"/>
      <c r="E17" s="73">
        <v>1</v>
      </c>
      <c r="F17" s="74">
        <v>31000</v>
      </c>
      <c r="G17" s="75">
        <f t="shared" si="0"/>
        <v>31000</v>
      </c>
      <c r="H17" s="76">
        <v>1</v>
      </c>
      <c r="I17" s="77">
        <v>40000</v>
      </c>
      <c r="J17" s="78">
        <f t="shared" si="3"/>
        <v>40000</v>
      </c>
      <c r="K17" s="73"/>
      <c r="L17" s="74"/>
      <c r="M17" s="75">
        <f t="shared" si="1"/>
        <v>0</v>
      </c>
      <c r="N17" s="76"/>
      <c r="O17" s="77"/>
      <c r="P17" s="78">
        <f t="shared" si="2"/>
        <v>0</v>
      </c>
      <c r="Q17" s="307"/>
      <c r="R17" s="308"/>
    </row>
    <row r="18" spans="2:18" s="69" customFormat="1" ht="69" customHeight="1">
      <c r="B18" s="70">
        <v>8</v>
      </c>
      <c r="C18" s="71" t="s">
        <v>89</v>
      </c>
      <c r="D18" s="72"/>
      <c r="E18" s="73">
        <v>1</v>
      </c>
      <c r="F18" s="74">
        <v>135000</v>
      </c>
      <c r="G18" s="75">
        <f t="shared" si="0"/>
        <v>135000</v>
      </c>
      <c r="H18" s="76">
        <v>1</v>
      </c>
      <c r="I18" s="77">
        <v>128000</v>
      </c>
      <c r="J18" s="78">
        <f t="shared" si="3"/>
        <v>128000</v>
      </c>
      <c r="K18" s="73"/>
      <c r="L18" s="74"/>
      <c r="M18" s="75">
        <f t="shared" si="1"/>
        <v>0</v>
      </c>
      <c r="N18" s="76"/>
      <c r="O18" s="77"/>
      <c r="P18" s="78">
        <f t="shared" si="2"/>
        <v>0</v>
      </c>
      <c r="Q18" s="307"/>
      <c r="R18" s="308"/>
    </row>
    <row r="19" spans="2:18" s="69" customFormat="1" ht="69" customHeight="1">
      <c r="B19" s="70">
        <v>9</v>
      </c>
      <c r="C19" s="71" t="s">
        <v>92</v>
      </c>
      <c r="D19" s="72"/>
      <c r="E19" s="73">
        <v>1</v>
      </c>
      <c r="F19" s="74">
        <v>52000</v>
      </c>
      <c r="G19" s="75">
        <f t="shared" si="0"/>
        <v>52000</v>
      </c>
      <c r="H19" s="76">
        <v>1</v>
      </c>
      <c r="I19" s="77">
        <v>80000</v>
      </c>
      <c r="J19" s="78">
        <f t="shared" si="3"/>
        <v>80000</v>
      </c>
      <c r="K19" s="73"/>
      <c r="L19" s="74"/>
      <c r="M19" s="75">
        <f t="shared" si="1"/>
        <v>0</v>
      </c>
      <c r="N19" s="76"/>
      <c r="O19" s="77"/>
      <c r="P19" s="78">
        <f t="shared" si="2"/>
        <v>0</v>
      </c>
      <c r="Q19" s="307"/>
      <c r="R19" s="308"/>
    </row>
    <row r="20" spans="2:18" s="69" customFormat="1" ht="69" customHeight="1">
      <c r="B20" s="79">
        <v>10</v>
      </c>
      <c r="C20" s="71"/>
      <c r="D20" s="72"/>
      <c r="E20" s="73"/>
      <c r="F20" s="74"/>
      <c r="G20" s="75">
        <f t="shared" si="0"/>
        <v>0</v>
      </c>
      <c r="H20" s="76"/>
      <c r="I20" s="77"/>
      <c r="J20" s="78">
        <f t="shared" si="3"/>
        <v>0</v>
      </c>
      <c r="K20" s="73"/>
      <c r="L20" s="74"/>
      <c r="M20" s="75">
        <f t="shared" si="1"/>
        <v>0</v>
      </c>
      <c r="N20" s="76"/>
      <c r="O20" s="77"/>
      <c r="P20" s="78">
        <f t="shared" si="2"/>
        <v>0</v>
      </c>
      <c r="Q20" s="341"/>
      <c r="R20" s="342"/>
    </row>
    <row r="21" spans="2:18" s="69" customFormat="1" ht="69" customHeight="1">
      <c r="B21" s="79">
        <v>11</v>
      </c>
      <c r="C21" s="71"/>
      <c r="D21" s="72"/>
      <c r="E21" s="80"/>
      <c r="F21" s="74"/>
      <c r="G21" s="75">
        <f t="shared" si="0"/>
        <v>0</v>
      </c>
      <c r="H21" s="76"/>
      <c r="I21" s="77"/>
      <c r="J21" s="78">
        <f t="shared" si="3"/>
        <v>0</v>
      </c>
      <c r="K21" s="73"/>
      <c r="L21" s="74"/>
      <c r="M21" s="75">
        <f t="shared" si="1"/>
        <v>0</v>
      </c>
      <c r="N21" s="76"/>
      <c r="O21" s="77"/>
      <c r="P21" s="78">
        <f t="shared" si="2"/>
        <v>0</v>
      </c>
      <c r="Q21" s="307"/>
      <c r="R21" s="308"/>
    </row>
    <row r="22" spans="2:18" s="69" customFormat="1" ht="95.25" customHeight="1">
      <c r="B22" s="79">
        <v>12</v>
      </c>
      <c r="C22" s="71"/>
      <c r="D22" s="72"/>
      <c r="E22" s="80"/>
      <c r="F22" s="74"/>
      <c r="G22" s="75">
        <f t="shared" si="0"/>
        <v>0</v>
      </c>
      <c r="H22" s="81"/>
      <c r="I22" s="77"/>
      <c r="J22" s="78">
        <f t="shared" si="3"/>
        <v>0</v>
      </c>
      <c r="K22" s="73"/>
      <c r="L22" s="74"/>
      <c r="M22" s="75">
        <f t="shared" si="1"/>
        <v>0</v>
      </c>
      <c r="N22" s="76"/>
      <c r="O22" s="77"/>
      <c r="P22" s="78">
        <f t="shared" si="2"/>
        <v>0</v>
      </c>
      <c r="Q22" s="307"/>
      <c r="R22" s="308"/>
    </row>
    <row r="23" spans="2:18" s="69" customFormat="1" ht="103.5" customHeight="1">
      <c r="B23" s="79">
        <v>13</v>
      </c>
      <c r="C23" s="71"/>
      <c r="D23" s="72"/>
      <c r="E23" s="80"/>
      <c r="F23" s="74"/>
      <c r="G23" s="75">
        <f t="shared" si="0"/>
        <v>0</v>
      </c>
      <c r="H23" s="81"/>
      <c r="I23" s="77"/>
      <c r="J23" s="78">
        <f t="shared" si="3"/>
        <v>0</v>
      </c>
      <c r="K23" s="73"/>
      <c r="L23" s="74"/>
      <c r="M23" s="75">
        <f t="shared" si="1"/>
        <v>0</v>
      </c>
      <c r="N23" s="76"/>
      <c r="O23" s="77"/>
      <c r="P23" s="78">
        <f t="shared" si="2"/>
        <v>0</v>
      </c>
      <c r="Q23" s="307"/>
      <c r="R23" s="308"/>
    </row>
    <row r="24" spans="2:18" s="69" customFormat="1" ht="69" customHeight="1">
      <c r="B24" s="79">
        <v>14</v>
      </c>
      <c r="C24" s="71"/>
      <c r="D24" s="72"/>
      <c r="E24" s="80"/>
      <c r="F24" s="74"/>
      <c r="G24" s="75">
        <f t="shared" si="0"/>
        <v>0</v>
      </c>
      <c r="H24" s="81"/>
      <c r="I24" s="77"/>
      <c r="J24" s="78">
        <f t="shared" si="3"/>
        <v>0</v>
      </c>
      <c r="K24" s="73"/>
      <c r="L24" s="74"/>
      <c r="M24" s="75">
        <f t="shared" si="1"/>
        <v>0</v>
      </c>
      <c r="N24" s="76"/>
      <c r="O24" s="77"/>
      <c r="P24" s="78">
        <f t="shared" si="2"/>
        <v>0</v>
      </c>
      <c r="Q24" s="307"/>
      <c r="R24" s="308"/>
    </row>
    <row r="25" spans="2:18" s="69" customFormat="1" ht="84" customHeight="1">
      <c r="B25" s="79">
        <v>15</v>
      </c>
      <c r="C25" s="71"/>
      <c r="D25" s="72"/>
      <c r="E25" s="80"/>
      <c r="F25" s="74"/>
      <c r="G25" s="75">
        <f t="shared" si="0"/>
        <v>0</v>
      </c>
      <c r="H25" s="81"/>
      <c r="I25" s="77"/>
      <c r="J25" s="78">
        <f t="shared" si="3"/>
        <v>0</v>
      </c>
      <c r="K25" s="73"/>
      <c r="L25" s="74"/>
      <c r="M25" s="75">
        <f t="shared" si="1"/>
        <v>0</v>
      </c>
      <c r="N25" s="76"/>
      <c r="O25" s="77"/>
      <c r="P25" s="78">
        <f t="shared" si="2"/>
        <v>0</v>
      </c>
      <c r="Q25" s="307"/>
      <c r="R25" s="308"/>
    </row>
    <row r="26" spans="2:18" s="69" customFormat="1" ht="80.25" customHeight="1">
      <c r="B26" s="79">
        <v>16</v>
      </c>
      <c r="C26" s="71"/>
      <c r="D26" s="72"/>
      <c r="E26" s="80"/>
      <c r="F26" s="74"/>
      <c r="G26" s="75">
        <f t="shared" si="0"/>
        <v>0</v>
      </c>
      <c r="H26" s="81"/>
      <c r="I26" s="77"/>
      <c r="J26" s="78">
        <f t="shared" si="3"/>
        <v>0</v>
      </c>
      <c r="K26" s="73"/>
      <c r="L26" s="74"/>
      <c r="M26" s="75">
        <f t="shared" si="1"/>
        <v>0</v>
      </c>
      <c r="N26" s="76"/>
      <c r="O26" s="77"/>
      <c r="P26" s="78">
        <f t="shared" si="2"/>
        <v>0</v>
      </c>
      <c r="Q26" s="307"/>
      <c r="R26" s="308"/>
    </row>
    <row r="27" spans="2:18" s="69" customFormat="1" ht="69" customHeight="1">
      <c r="B27" s="79">
        <v>17</v>
      </c>
      <c r="C27" s="71"/>
      <c r="D27" s="72"/>
      <c r="E27" s="80"/>
      <c r="F27" s="74"/>
      <c r="G27" s="75">
        <f t="shared" si="0"/>
        <v>0</v>
      </c>
      <c r="H27" s="81"/>
      <c r="I27" s="77"/>
      <c r="J27" s="78">
        <f t="shared" si="3"/>
        <v>0</v>
      </c>
      <c r="K27" s="73"/>
      <c r="L27" s="74"/>
      <c r="M27" s="75">
        <f t="shared" si="1"/>
        <v>0</v>
      </c>
      <c r="N27" s="76"/>
      <c r="O27" s="77"/>
      <c r="P27" s="78">
        <f t="shared" si="2"/>
        <v>0</v>
      </c>
      <c r="Q27" s="307"/>
      <c r="R27" s="308"/>
    </row>
    <row r="28" spans="2:18" s="69" customFormat="1" ht="69" customHeight="1">
      <c r="B28" s="79">
        <v>18</v>
      </c>
      <c r="C28" s="71"/>
      <c r="D28" s="72"/>
      <c r="E28" s="80"/>
      <c r="F28" s="74"/>
      <c r="G28" s="75">
        <f t="shared" si="0"/>
        <v>0</v>
      </c>
      <c r="H28" s="81"/>
      <c r="I28" s="77"/>
      <c r="J28" s="78">
        <f t="shared" si="3"/>
        <v>0</v>
      </c>
      <c r="K28" s="73"/>
      <c r="L28" s="74"/>
      <c r="M28" s="75">
        <f t="shared" si="1"/>
        <v>0</v>
      </c>
      <c r="N28" s="76"/>
      <c r="O28" s="77"/>
      <c r="P28" s="78">
        <f t="shared" si="2"/>
        <v>0</v>
      </c>
      <c r="Q28" s="307"/>
      <c r="R28" s="308"/>
    </row>
    <row r="29" spans="2:18" s="69" customFormat="1" ht="69" customHeight="1">
      <c r="B29" s="79">
        <v>19</v>
      </c>
      <c r="C29" s="71"/>
      <c r="D29" s="72"/>
      <c r="E29" s="80"/>
      <c r="F29" s="74"/>
      <c r="G29" s="75">
        <f t="shared" si="0"/>
        <v>0</v>
      </c>
      <c r="H29" s="81"/>
      <c r="I29" s="77"/>
      <c r="J29" s="78">
        <f t="shared" si="3"/>
        <v>0</v>
      </c>
      <c r="K29" s="73"/>
      <c r="L29" s="74"/>
      <c r="M29" s="75">
        <f t="shared" si="1"/>
        <v>0</v>
      </c>
      <c r="N29" s="76"/>
      <c r="O29" s="77"/>
      <c r="P29" s="78">
        <f t="shared" si="2"/>
        <v>0</v>
      </c>
      <c r="Q29" s="307"/>
      <c r="R29" s="308"/>
    </row>
    <row r="30" spans="2:18" s="69" customFormat="1" ht="94.5" customHeight="1">
      <c r="B30" s="79">
        <v>20</v>
      </c>
      <c r="C30" s="71"/>
      <c r="D30" s="72"/>
      <c r="E30" s="80"/>
      <c r="F30" s="74"/>
      <c r="G30" s="75">
        <f t="shared" si="0"/>
        <v>0</v>
      </c>
      <c r="H30" s="81"/>
      <c r="I30" s="77"/>
      <c r="J30" s="78">
        <f t="shared" si="3"/>
        <v>0</v>
      </c>
      <c r="K30" s="73"/>
      <c r="L30" s="74"/>
      <c r="M30" s="75">
        <f t="shared" si="1"/>
        <v>0</v>
      </c>
      <c r="N30" s="76"/>
      <c r="O30" s="77"/>
      <c r="P30" s="78">
        <f t="shared" si="2"/>
        <v>0</v>
      </c>
      <c r="Q30" s="307"/>
      <c r="R30" s="308"/>
    </row>
    <row r="31" spans="2:18" s="69" customFormat="1" ht="89.25" customHeight="1">
      <c r="B31" s="79">
        <v>21</v>
      </c>
      <c r="C31" s="71"/>
      <c r="D31" s="72"/>
      <c r="E31" s="80"/>
      <c r="F31" s="74"/>
      <c r="G31" s="75">
        <f t="shared" si="0"/>
        <v>0</v>
      </c>
      <c r="H31" s="81"/>
      <c r="I31" s="77"/>
      <c r="J31" s="78">
        <f t="shared" si="3"/>
        <v>0</v>
      </c>
      <c r="K31" s="73"/>
      <c r="L31" s="74"/>
      <c r="M31" s="75">
        <f t="shared" si="1"/>
        <v>0</v>
      </c>
      <c r="N31" s="76"/>
      <c r="O31" s="77"/>
      <c r="P31" s="78">
        <f t="shared" si="2"/>
        <v>0</v>
      </c>
      <c r="Q31" s="307"/>
      <c r="R31" s="308"/>
    </row>
    <row r="32" spans="2:18" s="69" customFormat="1" ht="69" customHeight="1">
      <c r="B32" s="79">
        <v>22</v>
      </c>
      <c r="C32" s="71"/>
      <c r="D32" s="72"/>
      <c r="E32" s="80"/>
      <c r="F32" s="74"/>
      <c r="G32" s="75">
        <f t="shared" si="0"/>
        <v>0</v>
      </c>
      <c r="H32" s="81"/>
      <c r="I32" s="77"/>
      <c r="J32" s="78">
        <f t="shared" si="3"/>
        <v>0</v>
      </c>
      <c r="K32" s="73"/>
      <c r="L32" s="74"/>
      <c r="M32" s="75">
        <f t="shared" si="1"/>
        <v>0</v>
      </c>
      <c r="N32" s="76"/>
      <c r="O32" s="77"/>
      <c r="P32" s="78">
        <f t="shared" si="2"/>
        <v>0</v>
      </c>
      <c r="Q32" s="307"/>
      <c r="R32" s="308"/>
    </row>
    <row r="33" spans="2:18" s="69" customFormat="1" ht="77.25" customHeight="1" thickBot="1">
      <c r="B33" s="82">
        <v>23</v>
      </c>
      <c r="C33" s="83"/>
      <c r="D33" s="84"/>
      <c r="E33" s="85"/>
      <c r="F33" s="86"/>
      <c r="G33" s="87">
        <f t="shared" si="0"/>
        <v>0</v>
      </c>
      <c r="H33" s="88"/>
      <c r="I33" s="89"/>
      <c r="J33" s="90">
        <f t="shared" si="3"/>
        <v>0</v>
      </c>
      <c r="K33" s="91"/>
      <c r="L33" s="86"/>
      <c r="M33" s="87">
        <f t="shared" si="1"/>
        <v>0</v>
      </c>
      <c r="N33" s="92"/>
      <c r="O33" s="89"/>
      <c r="P33" s="90">
        <f t="shared" si="2"/>
        <v>0</v>
      </c>
      <c r="Q33" s="339"/>
      <c r="R33" s="340"/>
    </row>
    <row r="34" spans="2:18" ht="16">
      <c r="B34" s="372" t="s">
        <v>55</v>
      </c>
      <c r="C34" s="373"/>
      <c r="D34" s="93"/>
      <c r="E34" s="93"/>
      <c r="F34" s="94"/>
      <c r="G34" s="95">
        <f>SUM(G11:G33)</f>
        <v>716000</v>
      </c>
      <c r="H34" s="95"/>
      <c r="I34" s="94"/>
      <c r="J34" s="95">
        <f>SUM(J11:J33)</f>
        <v>816000</v>
      </c>
      <c r="K34" s="93"/>
      <c r="L34" s="94"/>
      <c r="M34" s="95">
        <f>SUM(M11:M33)</f>
        <v>0</v>
      </c>
      <c r="N34" s="93"/>
      <c r="O34" s="94"/>
      <c r="P34" s="95">
        <f>SUM(P11:P33)</f>
        <v>0</v>
      </c>
      <c r="Q34" s="96"/>
      <c r="R34" s="97"/>
    </row>
    <row r="35" spans="2:18" ht="16">
      <c r="B35" s="374" t="s">
        <v>2</v>
      </c>
      <c r="C35" s="375"/>
      <c r="D35" s="98"/>
      <c r="E35" s="98"/>
      <c r="F35" s="99"/>
      <c r="G35" s="100" t="e">
        <f>+G34*#REF!</f>
        <v>#REF!</v>
      </c>
      <c r="H35" s="100"/>
      <c r="I35" s="99"/>
      <c r="J35" s="100" t="e">
        <f>+J34*#REF!</f>
        <v>#REF!</v>
      </c>
      <c r="K35" s="98"/>
      <c r="L35" s="99"/>
      <c r="M35" s="100" t="e">
        <f>+M34*#REF!</f>
        <v>#REF!</v>
      </c>
      <c r="N35" s="98"/>
      <c r="O35" s="99"/>
      <c r="P35" s="100" t="e">
        <f>+P34*#REF!</f>
        <v>#REF!</v>
      </c>
      <c r="Q35" s="101"/>
      <c r="R35" s="102"/>
    </row>
    <row r="36" spans="2:18" ht="17" thickBot="1">
      <c r="B36" s="376" t="s">
        <v>56</v>
      </c>
      <c r="C36" s="377"/>
      <c r="D36" s="103"/>
      <c r="E36" s="103"/>
      <c r="F36" s="104"/>
      <c r="G36" s="105" t="e">
        <f>+G34+G35</f>
        <v>#REF!</v>
      </c>
      <c r="H36" s="105"/>
      <c r="I36" s="104"/>
      <c r="J36" s="105" t="e">
        <f>+J34+J35</f>
        <v>#REF!</v>
      </c>
      <c r="K36" s="103"/>
      <c r="L36" s="104"/>
      <c r="M36" s="105" t="e">
        <f>+M34+M35</f>
        <v>#REF!</v>
      </c>
      <c r="N36" s="103"/>
      <c r="O36" s="104"/>
      <c r="P36" s="105" t="e">
        <f>+P34+P35</f>
        <v>#REF!</v>
      </c>
      <c r="Q36" s="106"/>
      <c r="R36" s="107"/>
    </row>
    <row r="37" spans="2:18" ht="17" thickBot="1">
      <c r="B37" s="108"/>
      <c r="C37" s="109"/>
      <c r="D37" s="110"/>
      <c r="E37" s="111"/>
      <c r="F37" s="112"/>
      <c r="I37" s="112"/>
      <c r="J37" s="112"/>
      <c r="K37" s="111"/>
      <c r="L37" s="37"/>
      <c r="M37" s="37"/>
      <c r="N37" s="111"/>
      <c r="O37" s="112"/>
      <c r="P37" s="112"/>
      <c r="Q37" s="112"/>
      <c r="R37" s="113"/>
    </row>
    <row r="38" spans="2:18" ht="17.25" customHeight="1" thickBot="1">
      <c r="B38" s="378" t="s">
        <v>61</v>
      </c>
      <c r="C38" s="379"/>
      <c r="D38" s="379"/>
      <c r="E38" s="379"/>
      <c r="F38" s="380"/>
      <c r="H38" s="381" t="s">
        <v>67</v>
      </c>
      <c r="I38" s="382"/>
      <c r="J38" s="382"/>
      <c r="K38" s="382"/>
      <c r="L38" s="383"/>
      <c r="M38" s="37"/>
      <c r="N38" s="347" t="s">
        <v>70</v>
      </c>
      <c r="O38" s="348"/>
      <c r="P38" s="348"/>
      <c r="Q38" s="348"/>
      <c r="R38" s="349"/>
    </row>
    <row r="39" spans="2:18" ht="36" customHeight="1">
      <c r="B39" s="345" t="s">
        <v>66</v>
      </c>
      <c r="C39" s="346"/>
      <c r="D39" s="343"/>
      <c r="E39" s="343"/>
      <c r="F39" s="344"/>
      <c r="H39" s="350" t="s">
        <v>66</v>
      </c>
      <c r="I39" s="351"/>
      <c r="J39" s="387"/>
      <c r="K39" s="387"/>
      <c r="L39" s="388"/>
      <c r="M39" s="37"/>
      <c r="N39" s="350" t="s">
        <v>66</v>
      </c>
      <c r="O39" s="351"/>
      <c r="P39" s="387"/>
      <c r="Q39" s="389"/>
      <c r="R39" s="388"/>
    </row>
    <row r="40" spans="2:18" ht="21" customHeight="1">
      <c r="B40" s="345" t="s">
        <v>65</v>
      </c>
      <c r="C40" s="346"/>
      <c r="D40" s="343" t="s">
        <v>71</v>
      </c>
      <c r="E40" s="343"/>
      <c r="F40" s="344"/>
      <c r="H40" s="345" t="s">
        <v>65</v>
      </c>
      <c r="I40" s="346"/>
      <c r="J40" s="367" t="s">
        <v>74</v>
      </c>
      <c r="K40" s="367"/>
      <c r="L40" s="369"/>
      <c r="M40" s="37"/>
      <c r="N40" s="345" t="s">
        <v>65</v>
      </c>
      <c r="O40" s="346"/>
      <c r="P40" s="367" t="str">
        <f>+J40</f>
        <v>JULIE ANDREA SANCHEZ VELASQUEZ</v>
      </c>
      <c r="Q40" s="368"/>
      <c r="R40" s="369"/>
    </row>
    <row r="41" spans="2:18" ht="21" customHeight="1">
      <c r="B41" s="345" t="s">
        <v>62</v>
      </c>
      <c r="C41" s="346"/>
      <c r="D41" s="343">
        <v>1118554452</v>
      </c>
      <c r="E41" s="343"/>
      <c r="F41" s="344"/>
      <c r="H41" s="345" t="s">
        <v>62</v>
      </c>
      <c r="I41" s="346"/>
      <c r="J41" s="367">
        <v>1010165650</v>
      </c>
      <c r="K41" s="367"/>
      <c r="L41" s="369"/>
      <c r="M41" s="37"/>
      <c r="N41" s="345" t="s">
        <v>62</v>
      </c>
      <c r="O41" s="346"/>
      <c r="P41" s="367">
        <f>+J41</f>
        <v>1010165650</v>
      </c>
      <c r="Q41" s="368"/>
      <c r="R41" s="369"/>
    </row>
    <row r="42" spans="2:18" ht="21" customHeight="1">
      <c r="B42" s="345" t="s">
        <v>63</v>
      </c>
      <c r="C42" s="346"/>
      <c r="D42" s="343" t="s">
        <v>72</v>
      </c>
      <c r="E42" s="343"/>
      <c r="F42" s="344"/>
      <c r="H42" s="345" t="s">
        <v>63</v>
      </c>
      <c r="I42" s="346"/>
      <c r="J42" s="367" t="s">
        <v>75</v>
      </c>
      <c r="K42" s="367"/>
      <c r="L42" s="369"/>
      <c r="M42" s="37"/>
      <c r="N42" s="345" t="s">
        <v>63</v>
      </c>
      <c r="O42" s="346"/>
      <c r="P42" s="367" t="str">
        <f>+J42</f>
        <v>COORDINADORA</v>
      </c>
      <c r="Q42" s="368"/>
      <c r="R42" s="369"/>
    </row>
    <row r="43" spans="2:18" ht="21" customHeight="1" thickBot="1">
      <c r="B43" s="370" t="s">
        <v>64</v>
      </c>
      <c r="C43" s="371"/>
      <c r="D43" s="365" t="s">
        <v>73</v>
      </c>
      <c r="E43" s="365"/>
      <c r="F43" s="366"/>
      <c r="G43" s="114"/>
      <c r="H43" s="370" t="s">
        <v>64</v>
      </c>
      <c r="I43" s="371"/>
      <c r="J43" s="384" t="str">
        <f>+D43</f>
        <v>NUTRISERVICES</v>
      </c>
      <c r="K43" s="384"/>
      <c r="L43" s="386"/>
      <c r="M43" s="114"/>
      <c r="N43" s="370" t="s">
        <v>64</v>
      </c>
      <c r="O43" s="371"/>
      <c r="P43" s="384" t="str">
        <f>+J43</f>
        <v>NUTRISERVICES</v>
      </c>
      <c r="Q43" s="385"/>
      <c r="R43" s="386"/>
    </row>
  </sheetData>
  <mergeCells count="96">
    <mergeCell ref="D42:F42"/>
    <mergeCell ref="D39:F39"/>
    <mergeCell ref="E2:O2"/>
    <mergeCell ref="P2:Q2"/>
    <mergeCell ref="E3:J3"/>
    <mergeCell ref="K3:O3"/>
    <mergeCell ref="P3:Q3"/>
    <mergeCell ref="F8:G8"/>
    <mergeCell ref="I8:J8"/>
    <mergeCell ref="N4:P4"/>
    <mergeCell ref="F5:G5"/>
    <mergeCell ref="I5:J5"/>
    <mergeCell ref="L5:M5"/>
    <mergeCell ref="O5:P5"/>
    <mergeCell ref="K4:M4"/>
    <mergeCell ref="E4:G4"/>
    <mergeCell ref="N43:O43"/>
    <mergeCell ref="P43:R43"/>
    <mergeCell ref="J39:L39"/>
    <mergeCell ref="N39:O39"/>
    <mergeCell ref="P39:R39"/>
    <mergeCell ref="N40:O40"/>
    <mergeCell ref="P40:R40"/>
    <mergeCell ref="J40:L40"/>
    <mergeCell ref="J41:L41"/>
    <mergeCell ref="J42:L42"/>
    <mergeCell ref="N41:O41"/>
    <mergeCell ref="P41:R41"/>
    <mergeCell ref="N42:O42"/>
    <mergeCell ref="J43:L43"/>
    <mergeCell ref="D43:F43"/>
    <mergeCell ref="P42:R42"/>
    <mergeCell ref="H43:I43"/>
    <mergeCell ref="B34:C34"/>
    <mergeCell ref="B35:C35"/>
    <mergeCell ref="B36:C36"/>
    <mergeCell ref="H40:I40"/>
    <mergeCell ref="H41:I41"/>
    <mergeCell ref="H42:I42"/>
    <mergeCell ref="B43:C43"/>
    <mergeCell ref="D40:F40"/>
    <mergeCell ref="B38:F38"/>
    <mergeCell ref="H38:L38"/>
    <mergeCell ref="B40:C40"/>
    <mergeCell ref="B41:C41"/>
    <mergeCell ref="B42:C42"/>
    <mergeCell ref="D41:F41"/>
    <mergeCell ref="B39:C39"/>
    <mergeCell ref="N38:R38"/>
    <mergeCell ref="H39:I39"/>
    <mergeCell ref="O8:P8"/>
    <mergeCell ref="J9:J10"/>
    <mergeCell ref="I9:I10"/>
    <mergeCell ref="Q6:R10"/>
    <mergeCell ref="Q11:R11"/>
    <mergeCell ref="Q12:R12"/>
    <mergeCell ref="K9:K10"/>
    <mergeCell ref="L9:L10"/>
    <mergeCell ref="M9:M10"/>
    <mergeCell ref="L8:M8"/>
    <mergeCell ref="P9:P10"/>
    <mergeCell ref="Q26:R26"/>
    <mergeCell ref="Q32:R32"/>
    <mergeCell ref="Q33:R33"/>
    <mergeCell ref="Q30:R30"/>
    <mergeCell ref="Q13:R13"/>
    <mergeCell ref="Q14:R14"/>
    <mergeCell ref="Q16:R16"/>
    <mergeCell ref="Q17:R17"/>
    <mergeCell ref="Q18:R18"/>
    <mergeCell ref="Q15:R15"/>
    <mergeCell ref="Q27:R27"/>
    <mergeCell ref="Q28:R28"/>
    <mergeCell ref="Q25:R25"/>
    <mergeCell ref="Q20:R20"/>
    <mergeCell ref="Q19:R19"/>
    <mergeCell ref="Q21:R21"/>
    <mergeCell ref="R2:R3"/>
    <mergeCell ref="B2:D3"/>
    <mergeCell ref="B4:D4"/>
    <mergeCell ref="Q29:R29"/>
    <mergeCell ref="F9:F10"/>
    <mergeCell ref="E9:E10"/>
    <mergeCell ref="B9:B10"/>
    <mergeCell ref="D9:D10"/>
    <mergeCell ref="C9:C10"/>
    <mergeCell ref="G9:G10"/>
    <mergeCell ref="B5:D8"/>
    <mergeCell ref="H9:H10"/>
    <mergeCell ref="H4:J4"/>
    <mergeCell ref="Q31:R31"/>
    <mergeCell ref="Q23:R23"/>
    <mergeCell ref="Q24:R24"/>
    <mergeCell ref="N9:N10"/>
    <mergeCell ref="O9:O10"/>
    <mergeCell ref="Q22:R22"/>
  </mergeCells>
  <conditionalFormatting sqref="G11:G33 M11:M33 P11:P33">
    <cfRule type="cellIs" dxfId="9" priority="19" operator="equal">
      <formula>#REF!</formula>
    </cfRule>
  </conditionalFormatting>
  <conditionalFormatting sqref="J11:J33">
    <cfRule type="cellIs" dxfId="8" priority="20" stopIfTrue="1" operator="equal">
      <formula>#REF!</formula>
    </cfRule>
  </conditionalFormatting>
  <printOptions horizontalCentered="1" verticalCentered="1"/>
  <pageMargins left="0.19685039370078741" right="0.39370078740157483" top="0.39370078740157483" bottom="0.39370078740157483" header="0" footer="0"/>
  <pageSetup scale="37" fitToHeight="2" orientation="landscape" r:id="rId1"/>
  <headerFooter>
    <oddFooter>&amp;L&amp;8&amp;Z&amp;F&amp;C&amp;9Página &amp;P de &amp;N&amp;R&amp;8Elaboró: Yaneth Lozada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O30"/>
  <sheetViews>
    <sheetView zoomScale="53" zoomScaleNormal="53" workbookViewId="0">
      <selection activeCell="L9" sqref="L9"/>
    </sheetView>
  </sheetViews>
  <sheetFormatPr baseColWidth="10" defaultRowHeight="13"/>
  <cols>
    <col min="1" max="1" width="3" customWidth="1"/>
    <col min="2" max="2" width="7.1640625" bestFit="1" customWidth="1"/>
    <col min="3" max="6" width="20.6640625" style="18" customWidth="1"/>
    <col min="7" max="7" width="14" customWidth="1"/>
    <col min="8" max="8" width="7.6640625" customWidth="1"/>
    <col min="9" max="9" width="9" style="3" customWidth="1"/>
    <col min="10" max="10" width="13.5" style="5" customWidth="1"/>
    <col min="11" max="11" width="12.1640625" customWidth="1"/>
    <col min="12" max="12" width="15.6640625" style="5" customWidth="1"/>
    <col min="13" max="13" width="15.6640625" style="7" customWidth="1"/>
    <col min="14" max="14" width="11.5" style="3" customWidth="1"/>
    <col min="15" max="15" width="15.1640625" style="5" customWidth="1"/>
    <col min="16" max="16" width="12.1640625" customWidth="1"/>
    <col min="17" max="18" width="15.6640625" style="5" customWidth="1"/>
    <col min="19" max="19" width="11.5" style="3" customWidth="1"/>
    <col min="20" max="20" width="15.33203125" style="5" customWidth="1"/>
    <col min="21" max="21" width="12.1640625" customWidth="1"/>
    <col min="22" max="22" width="15.83203125" style="5" customWidth="1"/>
    <col min="23" max="23" width="15.5" style="5" customWidth="1"/>
    <col min="24" max="24" width="11.5" style="3" customWidth="1"/>
    <col min="25" max="25" width="15.33203125" style="5" customWidth="1"/>
    <col min="26" max="26" width="12.1640625" customWidth="1"/>
    <col min="27" max="27" width="15.83203125" style="5" customWidth="1"/>
    <col min="28" max="28" width="15.5" style="5" customWidth="1"/>
    <col min="29" max="29" width="53.33203125" style="14" hidden="1" customWidth="1"/>
    <col min="30" max="35" width="0" style="14" hidden="1" customWidth="1"/>
    <col min="36" max="36" width="49.1640625" style="19" customWidth="1"/>
    <col min="37" max="37" width="11.5" style="30"/>
    <col min="38" max="41" width="11.5" style="14"/>
  </cols>
  <sheetData>
    <row r="1" spans="2:40" ht="7.5" customHeight="1" thickBot="1"/>
    <row r="2" spans="2:40" ht="12.75" customHeight="1">
      <c r="I2" s="415" t="s">
        <v>9</v>
      </c>
      <c r="J2" s="416"/>
      <c r="K2" s="416"/>
      <c r="L2" s="416"/>
      <c r="M2" s="417"/>
      <c r="N2" s="415" t="s">
        <v>34</v>
      </c>
      <c r="O2" s="416"/>
      <c r="P2" s="416"/>
      <c r="Q2" s="416"/>
      <c r="R2" s="417"/>
      <c r="S2" s="415" t="s">
        <v>35</v>
      </c>
      <c r="T2" s="416"/>
      <c r="U2" s="416"/>
      <c r="V2" s="416"/>
      <c r="W2" s="417"/>
      <c r="X2" s="415" t="s">
        <v>33</v>
      </c>
      <c r="Y2" s="416"/>
      <c r="Z2" s="416"/>
      <c r="AA2" s="416"/>
      <c r="AB2" s="417"/>
      <c r="AC2" s="421"/>
      <c r="AJ2" s="422" t="s">
        <v>38</v>
      </c>
    </row>
    <row r="3" spans="2:40" ht="13.5" customHeight="1">
      <c r="I3" s="418"/>
      <c r="J3" s="419"/>
      <c r="K3" s="419"/>
      <c r="L3" s="419"/>
      <c r="M3" s="420"/>
      <c r="N3" s="418"/>
      <c r="O3" s="419"/>
      <c r="P3" s="419"/>
      <c r="Q3" s="419"/>
      <c r="R3" s="420"/>
      <c r="S3" s="418"/>
      <c r="T3" s="419"/>
      <c r="U3" s="419"/>
      <c r="V3" s="419"/>
      <c r="W3" s="420"/>
      <c r="X3" s="418"/>
      <c r="Y3" s="419"/>
      <c r="Z3" s="419"/>
      <c r="AA3" s="419"/>
      <c r="AB3" s="420"/>
      <c r="AC3" s="421"/>
      <c r="AJ3" s="422"/>
      <c r="AL3" s="28"/>
      <c r="AM3" s="405" t="s">
        <v>36</v>
      </c>
      <c r="AN3" s="405"/>
    </row>
    <row r="4" spans="2:40" ht="18" customHeight="1">
      <c r="B4" s="429" t="s">
        <v>7</v>
      </c>
      <c r="C4" s="406" t="s">
        <v>6</v>
      </c>
      <c r="D4" s="407"/>
      <c r="E4" s="407"/>
      <c r="F4" s="408"/>
      <c r="G4" s="408" t="s">
        <v>8</v>
      </c>
      <c r="H4" s="412" t="s">
        <v>5</v>
      </c>
      <c r="I4" s="413" t="s">
        <v>4</v>
      </c>
      <c r="J4" s="414" t="s">
        <v>3</v>
      </c>
      <c r="K4" s="412" t="s">
        <v>2</v>
      </c>
      <c r="L4" s="414" t="s">
        <v>1</v>
      </c>
      <c r="M4" s="414" t="s">
        <v>0</v>
      </c>
      <c r="N4" s="413" t="s">
        <v>4</v>
      </c>
      <c r="O4" s="414" t="s">
        <v>3</v>
      </c>
      <c r="P4" s="412" t="s">
        <v>2</v>
      </c>
      <c r="Q4" s="414" t="s">
        <v>1</v>
      </c>
      <c r="R4" s="414" t="s">
        <v>0</v>
      </c>
      <c r="S4" s="413" t="s">
        <v>4</v>
      </c>
      <c r="T4" s="414" t="s">
        <v>3</v>
      </c>
      <c r="U4" s="412" t="s">
        <v>2</v>
      </c>
      <c r="V4" s="414" t="s">
        <v>1</v>
      </c>
      <c r="W4" s="414" t="s">
        <v>0</v>
      </c>
      <c r="X4" s="413" t="s">
        <v>4</v>
      </c>
      <c r="Y4" s="414" t="s">
        <v>3</v>
      </c>
      <c r="Z4" s="412" t="s">
        <v>2</v>
      </c>
      <c r="AA4" s="414" t="s">
        <v>1</v>
      </c>
      <c r="AB4" s="414" t="s">
        <v>0</v>
      </c>
      <c r="AJ4" s="422"/>
      <c r="AL4" s="18"/>
      <c r="AM4" s="18"/>
      <c r="AN4"/>
    </row>
    <row r="5" spans="2:40" ht="18" customHeight="1">
      <c r="B5" s="430"/>
      <c r="C5" s="409"/>
      <c r="D5" s="410"/>
      <c r="E5" s="410"/>
      <c r="F5" s="411"/>
      <c r="G5" s="411"/>
      <c r="H5" s="412"/>
      <c r="I5" s="413"/>
      <c r="J5" s="414"/>
      <c r="K5" s="412"/>
      <c r="L5" s="414"/>
      <c r="M5" s="414"/>
      <c r="N5" s="413"/>
      <c r="O5" s="414"/>
      <c r="P5" s="412"/>
      <c r="Q5" s="414"/>
      <c r="R5" s="414"/>
      <c r="S5" s="413"/>
      <c r="T5" s="414"/>
      <c r="U5" s="412"/>
      <c r="V5" s="414"/>
      <c r="W5" s="414"/>
      <c r="X5" s="413"/>
      <c r="Y5" s="414"/>
      <c r="Z5" s="412"/>
      <c r="AA5" s="414"/>
      <c r="AB5" s="414"/>
      <c r="AJ5" s="422"/>
      <c r="AL5" s="29"/>
      <c r="AM5" s="405" t="s">
        <v>37</v>
      </c>
      <c r="AN5" s="405" t="s">
        <v>37</v>
      </c>
    </row>
    <row r="6" spans="2:40" ht="54" customHeight="1">
      <c r="B6" s="17">
        <v>1</v>
      </c>
      <c r="C6" s="426" t="s">
        <v>11</v>
      </c>
      <c r="D6" s="427"/>
      <c r="E6" s="427"/>
      <c r="F6" s="428"/>
      <c r="G6" s="9"/>
      <c r="H6" s="10" t="s">
        <v>10</v>
      </c>
      <c r="I6" s="15">
        <v>12</v>
      </c>
      <c r="J6" s="6">
        <v>766.8</v>
      </c>
      <c r="K6" s="1">
        <v>0.19</v>
      </c>
      <c r="L6" s="6">
        <f>I6*J6*19%</f>
        <v>1748.3039999999996</v>
      </c>
      <c r="M6" s="13">
        <f>I6*J6+L6</f>
        <v>10949.903999999999</v>
      </c>
      <c r="N6" s="2">
        <f>I6</f>
        <v>12</v>
      </c>
      <c r="O6" s="6"/>
      <c r="P6" s="1">
        <v>0.19</v>
      </c>
      <c r="Q6" s="6">
        <f>N6*O6*19%</f>
        <v>0</v>
      </c>
      <c r="R6" s="6">
        <f>N6*O6+Q6</f>
        <v>0</v>
      </c>
      <c r="S6" s="2">
        <f>I6</f>
        <v>12</v>
      </c>
      <c r="T6" s="6"/>
      <c r="U6" s="1">
        <v>0.19</v>
      </c>
      <c r="V6" s="6">
        <f>T6+(T6*U6)</f>
        <v>0</v>
      </c>
      <c r="W6" s="6">
        <f t="shared" ref="W6:W21" si="0">S6*V6</f>
        <v>0</v>
      </c>
      <c r="X6" s="2">
        <f>I6</f>
        <v>12</v>
      </c>
      <c r="Y6" s="6"/>
      <c r="Z6" s="1">
        <v>0.19</v>
      </c>
      <c r="AA6" s="6">
        <f>Y6+(Y6*Z6)</f>
        <v>0</v>
      </c>
      <c r="AB6" s="6">
        <f t="shared" ref="AB6:AB14" si="1">X6*AA6</f>
        <v>0</v>
      </c>
      <c r="AC6" s="14" t="str">
        <f t="shared" ref="AC6:AC23" si="2">IF(MIN(M6,R6)=0,"",MIN(M6,R6))</f>
        <v/>
      </c>
      <c r="AD6" s="14" t="str">
        <f t="shared" ref="AD6:AD23" si="3">IF(MIN(M6,W6)=0,"",MIN(M6,W6))</f>
        <v/>
      </c>
      <c r="AE6" s="14" t="str">
        <f t="shared" ref="AE6:AE23" si="4">IF(MIN(M6,AB6)=0,"",MIN(M6,AB6))</f>
        <v/>
      </c>
      <c r="AF6" s="14" t="str">
        <f t="shared" ref="AF6:AF23" si="5">IF(MIN(R6,W6)=0,"",MIN(R6,W6))</f>
        <v/>
      </c>
      <c r="AG6" s="14" t="str">
        <f t="shared" ref="AG6:AG23" si="6">IF(MIN(M6,AB6)=0,"",MIN(M6,AB6))</f>
        <v/>
      </c>
      <c r="AH6" s="14" t="str">
        <f t="shared" ref="AH6:AH23" si="7">IF(MIN(W6,AB6)=0,"",MIN(W6,AB6))</f>
        <v/>
      </c>
      <c r="AI6" s="14" t="str">
        <f>IF(MIN(AC6:AH6)=0,"",MIN(AC6:AH6))</f>
        <v/>
      </c>
      <c r="AJ6" s="26" t="s">
        <v>39</v>
      </c>
    </row>
    <row r="7" spans="2:40" ht="53.25" customHeight="1">
      <c r="B7" s="17">
        <v>2</v>
      </c>
      <c r="C7" s="426" t="s">
        <v>23</v>
      </c>
      <c r="D7" s="427"/>
      <c r="E7" s="427"/>
      <c r="F7" s="428"/>
      <c r="G7" s="9" t="s">
        <v>12</v>
      </c>
      <c r="H7" s="10" t="s">
        <v>5</v>
      </c>
      <c r="I7" s="15">
        <v>37</v>
      </c>
      <c r="J7" s="6">
        <v>38630</v>
      </c>
      <c r="K7" s="1">
        <v>0.19</v>
      </c>
      <c r="L7" s="6">
        <f t="shared" ref="L7:L23" si="8">I7*J7*19%</f>
        <v>271568.90000000002</v>
      </c>
      <c r="M7" s="6">
        <f t="shared" ref="M7:M23" si="9">I7*J7+L7</f>
        <v>1700878.9</v>
      </c>
      <c r="N7" s="2">
        <f t="shared" ref="N7:N23" si="10">I7</f>
        <v>37</v>
      </c>
      <c r="O7" s="6">
        <v>39726</v>
      </c>
      <c r="P7" s="1">
        <v>0.19</v>
      </c>
      <c r="Q7" s="6">
        <f t="shared" ref="Q7:Q23" si="11">N7*O7*19%</f>
        <v>279273.78000000003</v>
      </c>
      <c r="R7" s="6">
        <f>N7*O7+Q7</f>
        <v>1749135.78</v>
      </c>
      <c r="S7" s="2">
        <f t="shared" ref="S7:S23" si="12">I7</f>
        <v>37</v>
      </c>
      <c r="T7" s="6"/>
      <c r="U7" s="1">
        <v>0.19</v>
      </c>
      <c r="V7" s="6">
        <f t="shared" ref="V7:V21" si="13">T7+(T7*U7)</f>
        <v>0</v>
      </c>
      <c r="W7" s="6">
        <f t="shared" si="0"/>
        <v>0</v>
      </c>
      <c r="X7" s="2">
        <f t="shared" ref="X7:X23" si="14">I7</f>
        <v>37</v>
      </c>
      <c r="Y7" s="6">
        <v>41320</v>
      </c>
      <c r="Z7" s="1">
        <v>0.19</v>
      </c>
      <c r="AA7" s="6">
        <f t="shared" ref="AA7:AA14" si="15">Y7+(Y7*Z7)</f>
        <v>49170.8</v>
      </c>
      <c r="AB7" s="6">
        <f t="shared" si="1"/>
        <v>1819319.6</v>
      </c>
      <c r="AC7" s="14">
        <f t="shared" si="2"/>
        <v>1700878.9</v>
      </c>
      <c r="AD7" s="14" t="str">
        <f t="shared" si="3"/>
        <v/>
      </c>
      <c r="AE7" s="14">
        <f t="shared" si="4"/>
        <v>1700878.9</v>
      </c>
      <c r="AF7" s="14" t="str">
        <f t="shared" si="5"/>
        <v/>
      </c>
      <c r="AG7" s="14">
        <f t="shared" si="6"/>
        <v>1700878.9</v>
      </c>
      <c r="AH7" s="14" t="str">
        <f t="shared" si="7"/>
        <v/>
      </c>
      <c r="AI7" s="14">
        <f t="shared" ref="AI7:AI23" si="16">IF(MIN(AC7:AH7)=0,"",MIN(AC7:AH7))</f>
        <v>1700878.9</v>
      </c>
      <c r="AJ7" s="27" t="s">
        <v>49</v>
      </c>
    </row>
    <row r="8" spans="2:40" ht="84.75" customHeight="1">
      <c r="B8" s="17">
        <v>3</v>
      </c>
      <c r="C8" s="426" t="s">
        <v>13</v>
      </c>
      <c r="D8" s="427"/>
      <c r="E8" s="427"/>
      <c r="F8" s="428"/>
      <c r="G8" s="9" t="s">
        <v>12</v>
      </c>
      <c r="H8" s="10" t="s">
        <v>5</v>
      </c>
      <c r="I8" s="15">
        <v>8</v>
      </c>
      <c r="J8" s="6">
        <v>28864</v>
      </c>
      <c r="K8" s="1">
        <v>0.19</v>
      </c>
      <c r="L8" s="6">
        <f t="shared" si="8"/>
        <v>43873.279999999999</v>
      </c>
      <c r="M8" s="6">
        <f t="shared" si="9"/>
        <v>274785.28000000003</v>
      </c>
      <c r="N8" s="2">
        <f t="shared" si="10"/>
        <v>8</v>
      </c>
      <c r="O8" s="6"/>
      <c r="P8" s="1">
        <v>0.19</v>
      </c>
      <c r="Q8" s="6">
        <f t="shared" si="11"/>
        <v>0</v>
      </c>
      <c r="R8" s="6">
        <f>N8*O8+Q8</f>
        <v>0</v>
      </c>
      <c r="S8" s="2">
        <f t="shared" si="12"/>
        <v>8</v>
      </c>
      <c r="T8" s="6">
        <v>24985</v>
      </c>
      <c r="U8" s="1">
        <v>0.19</v>
      </c>
      <c r="V8" s="6">
        <f t="shared" si="13"/>
        <v>29732.15</v>
      </c>
      <c r="W8" s="6">
        <f t="shared" si="0"/>
        <v>237857.2</v>
      </c>
      <c r="X8" s="2">
        <f t="shared" si="14"/>
        <v>8</v>
      </c>
      <c r="Y8" s="6"/>
      <c r="Z8" s="1">
        <v>0.19</v>
      </c>
      <c r="AA8" s="6">
        <f t="shared" si="15"/>
        <v>0</v>
      </c>
      <c r="AB8" s="6">
        <f t="shared" si="1"/>
        <v>0</v>
      </c>
      <c r="AC8" s="14" t="str">
        <f t="shared" si="2"/>
        <v/>
      </c>
      <c r="AD8" s="14">
        <f t="shared" si="3"/>
        <v>237857.2</v>
      </c>
      <c r="AE8" s="14" t="str">
        <f t="shared" si="4"/>
        <v/>
      </c>
      <c r="AF8" s="14" t="str">
        <f t="shared" si="5"/>
        <v/>
      </c>
      <c r="AG8" s="14" t="str">
        <f t="shared" si="6"/>
        <v/>
      </c>
      <c r="AH8" s="14" t="str">
        <f t="shared" si="7"/>
        <v/>
      </c>
      <c r="AI8" s="14">
        <f t="shared" si="16"/>
        <v>237857.2</v>
      </c>
      <c r="AJ8" s="27" t="s">
        <v>40</v>
      </c>
    </row>
    <row r="9" spans="2:40" ht="78" customHeight="1">
      <c r="B9" s="17">
        <v>4</v>
      </c>
      <c r="C9" s="423" t="s">
        <v>14</v>
      </c>
      <c r="D9" s="424"/>
      <c r="E9" s="424"/>
      <c r="F9" s="425"/>
      <c r="G9" s="9" t="s">
        <v>20</v>
      </c>
      <c r="H9" s="10" t="s">
        <v>5</v>
      </c>
      <c r="I9" s="15">
        <v>3</v>
      </c>
      <c r="J9" s="6">
        <v>17547</v>
      </c>
      <c r="K9" s="1">
        <v>0.19</v>
      </c>
      <c r="L9" s="6">
        <f t="shared" si="8"/>
        <v>10001.790000000001</v>
      </c>
      <c r="M9" s="6">
        <f t="shared" si="9"/>
        <v>62642.79</v>
      </c>
      <c r="N9" s="2">
        <f t="shared" si="10"/>
        <v>3</v>
      </c>
      <c r="O9" s="6">
        <v>9041</v>
      </c>
      <c r="P9" s="1">
        <v>0.19</v>
      </c>
      <c r="Q9" s="6">
        <f t="shared" si="11"/>
        <v>5153.37</v>
      </c>
      <c r="R9" s="6">
        <f t="shared" ref="R9:R23" si="17">N9*O9+Q9</f>
        <v>32276.37</v>
      </c>
      <c r="S9" s="2">
        <f t="shared" si="12"/>
        <v>3</v>
      </c>
      <c r="T9" s="6">
        <v>9025</v>
      </c>
      <c r="U9" s="1">
        <v>0.19</v>
      </c>
      <c r="V9" s="6">
        <f t="shared" si="13"/>
        <v>10739.75</v>
      </c>
      <c r="W9" s="6">
        <f t="shared" si="0"/>
        <v>32219.25</v>
      </c>
      <c r="X9" s="2">
        <f t="shared" si="14"/>
        <v>3</v>
      </c>
      <c r="Y9" s="6"/>
      <c r="Z9" s="1">
        <v>0.19</v>
      </c>
      <c r="AA9" s="6">
        <f t="shared" si="15"/>
        <v>0</v>
      </c>
      <c r="AB9" s="6">
        <f t="shared" si="1"/>
        <v>0</v>
      </c>
      <c r="AC9" s="14">
        <f t="shared" si="2"/>
        <v>32276.37</v>
      </c>
      <c r="AD9" s="14">
        <f t="shared" si="3"/>
        <v>32219.25</v>
      </c>
      <c r="AE9" s="14" t="str">
        <f t="shared" si="4"/>
        <v/>
      </c>
      <c r="AF9" s="14">
        <f t="shared" si="5"/>
        <v>32219.25</v>
      </c>
      <c r="AG9" s="14" t="str">
        <f t="shared" si="6"/>
        <v/>
      </c>
      <c r="AH9" s="14" t="str">
        <f t="shared" si="7"/>
        <v/>
      </c>
      <c r="AI9" s="14">
        <f t="shared" si="16"/>
        <v>32219.25</v>
      </c>
      <c r="AJ9" s="27" t="s">
        <v>41</v>
      </c>
      <c r="AL9" s="14">
        <v>32219.25</v>
      </c>
    </row>
    <row r="10" spans="2:40" ht="48" customHeight="1">
      <c r="B10" s="17">
        <v>5</v>
      </c>
      <c r="C10" s="423" t="s">
        <v>15</v>
      </c>
      <c r="D10" s="424"/>
      <c r="E10" s="424"/>
      <c r="F10" s="425"/>
      <c r="G10" s="9" t="s">
        <v>44</v>
      </c>
      <c r="H10" s="10" t="s">
        <v>5</v>
      </c>
      <c r="I10" s="15">
        <v>4</v>
      </c>
      <c r="J10" s="6"/>
      <c r="K10" s="1">
        <v>0.19</v>
      </c>
      <c r="L10" s="6">
        <f t="shared" si="8"/>
        <v>0</v>
      </c>
      <c r="M10" s="6">
        <f t="shared" si="9"/>
        <v>0</v>
      </c>
      <c r="N10" s="2">
        <f t="shared" si="10"/>
        <v>4</v>
      </c>
      <c r="O10" s="6">
        <v>3972</v>
      </c>
      <c r="P10" s="1">
        <v>0.19</v>
      </c>
      <c r="Q10" s="6">
        <f t="shared" si="11"/>
        <v>3018.7200000000003</v>
      </c>
      <c r="R10" s="6">
        <f t="shared" si="17"/>
        <v>18906.72</v>
      </c>
      <c r="S10" s="2">
        <f t="shared" si="12"/>
        <v>4</v>
      </c>
      <c r="T10" s="6">
        <v>3420</v>
      </c>
      <c r="U10" s="1">
        <v>0.19</v>
      </c>
      <c r="V10" s="6">
        <f t="shared" si="13"/>
        <v>4069.8</v>
      </c>
      <c r="W10" s="6">
        <f t="shared" si="0"/>
        <v>16279.2</v>
      </c>
      <c r="X10" s="2">
        <f t="shared" si="14"/>
        <v>4</v>
      </c>
      <c r="Y10" s="6"/>
      <c r="Z10" s="1">
        <v>0.19</v>
      </c>
      <c r="AA10" s="6">
        <f t="shared" si="15"/>
        <v>0</v>
      </c>
      <c r="AB10" s="6">
        <f t="shared" si="1"/>
        <v>0</v>
      </c>
      <c r="AC10" s="14" t="str">
        <f t="shared" si="2"/>
        <v/>
      </c>
      <c r="AD10" s="14" t="str">
        <f t="shared" si="3"/>
        <v/>
      </c>
      <c r="AE10" s="14" t="str">
        <f t="shared" si="4"/>
        <v/>
      </c>
      <c r="AF10" s="14">
        <f t="shared" si="5"/>
        <v>16279.2</v>
      </c>
      <c r="AG10" s="14" t="str">
        <f t="shared" si="6"/>
        <v/>
      </c>
      <c r="AH10" s="14" t="str">
        <f t="shared" si="7"/>
        <v/>
      </c>
      <c r="AI10" s="14">
        <f t="shared" si="16"/>
        <v>16279.2</v>
      </c>
      <c r="AJ10" s="27" t="s">
        <v>42</v>
      </c>
    </row>
    <row r="11" spans="2:40" ht="48" customHeight="1">
      <c r="B11" s="17">
        <v>6</v>
      </c>
      <c r="C11" s="423" t="s">
        <v>16</v>
      </c>
      <c r="D11" s="424"/>
      <c r="E11" s="424"/>
      <c r="F11" s="425"/>
      <c r="G11" s="9" t="s">
        <v>22</v>
      </c>
      <c r="H11" s="10" t="s">
        <v>5</v>
      </c>
      <c r="I11" s="15">
        <v>4</v>
      </c>
      <c r="J11" s="6"/>
      <c r="K11" s="1">
        <v>0.19</v>
      </c>
      <c r="L11" s="6">
        <f t="shared" si="8"/>
        <v>0</v>
      </c>
      <c r="M11" s="6">
        <f t="shared" si="9"/>
        <v>0</v>
      </c>
      <c r="N11" s="2">
        <f t="shared" si="10"/>
        <v>4</v>
      </c>
      <c r="O11" s="6">
        <v>4246</v>
      </c>
      <c r="P11" s="1">
        <v>0.19</v>
      </c>
      <c r="Q11" s="6">
        <f t="shared" si="11"/>
        <v>3226.96</v>
      </c>
      <c r="R11" s="6">
        <f t="shared" si="17"/>
        <v>20210.96</v>
      </c>
      <c r="S11" s="2">
        <f t="shared" si="12"/>
        <v>4</v>
      </c>
      <c r="T11" s="6">
        <v>3610</v>
      </c>
      <c r="U11" s="1">
        <v>0.19</v>
      </c>
      <c r="V11" s="6">
        <f t="shared" si="13"/>
        <v>4295.8999999999996</v>
      </c>
      <c r="W11" s="6">
        <f t="shared" si="0"/>
        <v>17183.599999999999</v>
      </c>
      <c r="X11" s="2">
        <f t="shared" si="14"/>
        <v>4</v>
      </c>
      <c r="Y11" s="6"/>
      <c r="Z11" s="1">
        <v>0.19</v>
      </c>
      <c r="AA11" s="6">
        <f t="shared" si="15"/>
        <v>0</v>
      </c>
      <c r="AB11" s="6">
        <f t="shared" si="1"/>
        <v>0</v>
      </c>
      <c r="AC11" s="14" t="str">
        <f t="shared" si="2"/>
        <v/>
      </c>
      <c r="AD11" s="14" t="str">
        <f t="shared" si="3"/>
        <v/>
      </c>
      <c r="AE11" s="14" t="str">
        <f t="shared" si="4"/>
        <v/>
      </c>
      <c r="AF11" s="14">
        <f t="shared" si="5"/>
        <v>17183.599999999999</v>
      </c>
      <c r="AG11" s="14" t="str">
        <f t="shared" si="6"/>
        <v/>
      </c>
      <c r="AH11" s="14" t="str">
        <f t="shared" si="7"/>
        <v/>
      </c>
      <c r="AI11" s="14">
        <f t="shared" si="16"/>
        <v>17183.599999999999</v>
      </c>
      <c r="AJ11" s="27" t="s">
        <v>42</v>
      </c>
    </row>
    <row r="12" spans="2:40" ht="60" customHeight="1">
      <c r="B12" s="17">
        <v>7</v>
      </c>
      <c r="C12" s="423" t="s">
        <v>17</v>
      </c>
      <c r="D12" s="424"/>
      <c r="E12" s="424"/>
      <c r="F12" s="425"/>
      <c r="G12" s="9" t="s">
        <v>12</v>
      </c>
      <c r="H12" s="10" t="s">
        <v>5</v>
      </c>
      <c r="I12" s="15">
        <v>7</v>
      </c>
      <c r="J12" s="6">
        <v>65005</v>
      </c>
      <c r="K12" s="1">
        <v>0.19</v>
      </c>
      <c r="L12" s="6">
        <f t="shared" si="8"/>
        <v>86456.65</v>
      </c>
      <c r="M12" s="6">
        <f t="shared" si="9"/>
        <v>541491.65</v>
      </c>
      <c r="N12" s="2">
        <f t="shared" si="10"/>
        <v>7</v>
      </c>
      <c r="O12" s="6">
        <v>58950</v>
      </c>
      <c r="P12" s="1">
        <v>0.19</v>
      </c>
      <c r="Q12" s="6">
        <f t="shared" si="11"/>
        <v>78403.5</v>
      </c>
      <c r="R12" s="6">
        <f t="shared" si="17"/>
        <v>491053.5</v>
      </c>
      <c r="S12" s="2">
        <f t="shared" si="12"/>
        <v>7</v>
      </c>
      <c r="T12" s="6">
        <v>35340</v>
      </c>
      <c r="U12" s="1">
        <v>0.19</v>
      </c>
      <c r="V12" s="6">
        <f t="shared" si="13"/>
        <v>42054.6</v>
      </c>
      <c r="W12" s="6">
        <f t="shared" si="0"/>
        <v>294382.2</v>
      </c>
      <c r="X12" s="2">
        <f t="shared" si="14"/>
        <v>7</v>
      </c>
      <c r="Y12" s="6"/>
      <c r="Z12" s="1">
        <v>0.19</v>
      </c>
      <c r="AA12" s="6">
        <f t="shared" si="15"/>
        <v>0</v>
      </c>
      <c r="AB12" s="6">
        <f t="shared" si="1"/>
        <v>0</v>
      </c>
      <c r="AC12" s="14">
        <f t="shared" si="2"/>
        <v>491053.5</v>
      </c>
      <c r="AD12" s="14">
        <f t="shared" si="3"/>
        <v>294382.2</v>
      </c>
      <c r="AE12" s="14" t="str">
        <f t="shared" si="4"/>
        <v/>
      </c>
      <c r="AF12" s="14">
        <f t="shared" si="5"/>
        <v>294382.2</v>
      </c>
      <c r="AG12" s="14" t="str">
        <f t="shared" si="6"/>
        <v/>
      </c>
      <c r="AH12" s="14" t="str">
        <f t="shared" si="7"/>
        <v/>
      </c>
      <c r="AI12" s="14">
        <f t="shared" si="16"/>
        <v>294382.2</v>
      </c>
      <c r="AJ12" s="27" t="s">
        <v>41</v>
      </c>
    </row>
    <row r="13" spans="2:40" ht="48" customHeight="1">
      <c r="B13" s="17">
        <v>8</v>
      </c>
      <c r="C13" s="423" t="s">
        <v>18</v>
      </c>
      <c r="D13" s="424"/>
      <c r="E13" s="424"/>
      <c r="F13" s="425"/>
      <c r="G13" s="9" t="s">
        <v>12</v>
      </c>
      <c r="H13" s="10" t="s">
        <v>5</v>
      </c>
      <c r="I13" s="15">
        <v>4</v>
      </c>
      <c r="J13" s="6">
        <v>8469</v>
      </c>
      <c r="K13" s="1">
        <v>0.19</v>
      </c>
      <c r="L13" s="6">
        <f t="shared" si="8"/>
        <v>6436.4400000000005</v>
      </c>
      <c r="M13" s="6">
        <f t="shared" si="9"/>
        <v>40312.44</v>
      </c>
      <c r="N13" s="2">
        <f t="shared" si="10"/>
        <v>4</v>
      </c>
      <c r="O13" s="6">
        <v>38950</v>
      </c>
      <c r="P13" s="1">
        <v>0.19</v>
      </c>
      <c r="Q13" s="6">
        <f t="shared" si="11"/>
        <v>29602</v>
      </c>
      <c r="R13" s="6">
        <f t="shared" si="17"/>
        <v>185402</v>
      </c>
      <c r="S13" s="2">
        <f t="shared" si="12"/>
        <v>4</v>
      </c>
      <c r="T13" s="6">
        <v>23370</v>
      </c>
      <c r="U13" s="1">
        <v>0.19</v>
      </c>
      <c r="V13" s="6">
        <f t="shared" si="13"/>
        <v>27810.3</v>
      </c>
      <c r="W13" s="6">
        <f t="shared" si="0"/>
        <v>111241.2</v>
      </c>
      <c r="X13" s="2">
        <f t="shared" si="14"/>
        <v>4</v>
      </c>
      <c r="Y13" s="6"/>
      <c r="Z13" s="1">
        <v>0.19</v>
      </c>
      <c r="AA13" s="6">
        <f t="shared" si="15"/>
        <v>0</v>
      </c>
      <c r="AB13" s="6">
        <f t="shared" si="1"/>
        <v>0</v>
      </c>
      <c r="AC13" s="14">
        <f t="shared" si="2"/>
        <v>40312.44</v>
      </c>
      <c r="AD13" s="14">
        <f t="shared" si="3"/>
        <v>40312.44</v>
      </c>
      <c r="AE13" s="14" t="str">
        <f t="shared" si="4"/>
        <v/>
      </c>
      <c r="AF13" s="14">
        <f t="shared" si="5"/>
        <v>111241.2</v>
      </c>
      <c r="AG13" s="14" t="str">
        <f t="shared" si="6"/>
        <v/>
      </c>
      <c r="AH13" s="14" t="str">
        <f t="shared" si="7"/>
        <v/>
      </c>
      <c r="AI13" s="14">
        <f t="shared" si="16"/>
        <v>40312.44</v>
      </c>
      <c r="AJ13" s="27" t="s">
        <v>45</v>
      </c>
      <c r="AK13" s="31">
        <f>W13-M13</f>
        <v>70928.759999999995</v>
      </c>
    </row>
    <row r="14" spans="2:40" ht="48" customHeight="1">
      <c r="B14" s="17">
        <v>9</v>
      </c>
      <c r="C14" s="423" t="s">
        <v>19</v>
      </c>
      <c r="D14" s="424"/>
      <c r="E14" s="424"/>
      <c r="F14" s="425"/>
      <c r="G14" s="9" t="s">
        <v>12</v>
      </c>
      <c r="H14" s="10" t="s">
        <v>5</v>
      </c>
      <c r="I14" s="15">
        <v>58</v>
      </c>
      <c r="J14" s="6">
        <v>900</v>
      </c>
      <c r="K14" s="1">
        <v>0.19</v>
      </c>
      <c r="L14" s="6">
        <f t="shared" si="8"/>
        <v>9918</v>
      </c>
      <c r="M14" s="6">
        <f t="shared" si="9"/>
        <v>62118</v>
      </c>
      <c r="N14" s="2">
        <f t="shared" si="10"/>
        <v>58</v>
      </c>
      <c r="O14" s="6">
        <v>1510</v>
      </c>
      <c r="P14" s="1">
        <v>0.19</v>
      </c>
      <c r="Q14" s="6">
        <f t="shared" si="11"/>
        <v>16640.2</v>
      </c>
      <c r="R14" s="6">
        <f t="shared" si="17"/>
        <v>104220.2</v>
      </c>
      <c r="S14" s="2">
        <f t="shared" si="12"/>
        <v>58</v>
      </c>
      <c r="T14" s="6">
        <v>997.5</v>
      </c>
      <c r="U14" s="1">
        <v>0.19</v>
      </c>
      <c r="V14" s="6">
        <f t="shared" si="13"/>
        <v>1187.0250000000001</v>
      </c>
      <c r="W14" s="6">
        <f t="shared" si="0"/>
        <v>68847.450000000012</v>
      </c>
      <c r="X14" s="2">
        <f t="shared" si="14"/>
        <v>58</v>
      </c>
      <c r="Y14" s="6"/>
      <c r="Z14" s="1">
        <v>0.19</v>
      </c>
      <c r="AA14" s="6">
        <f t="shared" si="15"/>
        <v>0</v>
      </c>
      <c r="AB14" s="6">
        <f t="shared" si="1"/>
        <v>0</v>
      </c>
      <c r="AC14" s="14">
        <f t="shared" si="2"/>
        <v>62118</v>
      </c>
      <c r="AD14" s="14">
        <f t="shared" si="3"/>
        <v>62118</v>
      </c>
      <c r="AE14" s="14" t="str">
        <f t="shared" si="4"/>
        <v/>
      </c>
      <c r="AF14" s="14">
        <f t="shared" si="5"/>
        <v>68847.450000000012</v>
      </c>
      <c r="AG14" s="14" t="str">
        <f t="shared" si="6"/>
        <v/>
      </c>
      <c r="AH14" s="14" t="str">
        <f t="shared" si="7"/>
        <v/>
      </c>
      <c r="AI14" s="14">
        <f t="shared" si="16"/>
        <v>62118</v>
      </c>
      <c r="AJ14" s="27" t="s">
        <v>46</v>
      </c>
      <c r="AK14" s="31">
        <f>W14-M14</f>
        <v>6729.4500000000116</v>
      </c>
    </row>
    <row r="15" spans="2:40" s="14" customFormat="1" ht="48" customHeight="1">
      <c r="B15" s="17">
        <v>10</v>
      </c>
      <c r="C15" s="423" t="s">
        <v>24</v>
      </c>
      <c r="D15" s="424"/>
      <c r="E15" s="424"/>
      <c r="F15" s="425"/>
      <c r="G15" s="9" t="s">
        <v>20</v>
      </c>
      <c r="H15" s="10" t="s">
        <v>5</v>
      </c>
      <c r="I15" s="16">
        <v>2</v>
      </c>
      <c r="J15" s="6">
        <v>17547</v>
      </c>
      <c r="K15" s="1">
        <v>0.19</v>
      </c>
      <c r="L15" s="6">
        <f t="shared" si="8"/>
        <v>6667.86</v>
      </c>
      <c r="M15" s="6">
        <f t="shared" si="9"/>
        <v>41761.86</v>
      </c>
      <c r="N15" s="2">
        <f t="shared" si="10"/>
        <v>2</v>
      </c>
      <c r="O15" s="6">
        <v>6986</v>
      </c>
      <c r="P15" s="1">
        <v>0.19</v>
      </c>
      <c r="Q15" s="6">
        <f t="shared" si="11"/>
        <v>2654.68</v>
      </c>
      <c r="R15" s="6">
        <f t="shared" si="17"/>
        <v>16626.68</v>
      </c>
      <c r="S15" s="2">
        <f t="shared" si="12"/>
        <v>2</v>
      </c>
      <c r="T15" s="6">
        <v>9025</v>
      </c>
      <c r="U15" s="1">
        <v>0.19</v>
      </c>
      <c r="V15" s="6">
        <f t="shared" ref="V15:V20" si="18">S15*T15*19%</f>
        <v>3429.5</v>
      </c>
      <c r="W15" s="6">
        <f t="shared" ref="W15:W20" si="19">S15*T15+V15</f>
        <v>21479.5</v>
      </c>
      <c r="X15" s="2">
        <f t="shared" si="14"/>
        <v>2</v>
      </c>
      <c r="Y15" s="6"/>
      <c r="Z15" s="1">
        <v>0.19</v>
      </c>
      <c r="AA15" s="6">
        <f t="shared" ref="AA15:AA20" si="20">X15*Y15*19%</f>
        <v>0</v>
      </c>
      <c r="AB15" s="6">
        <f t="shared" ref="AB15:AB20" si="21">X15*Y15+AA15</f>
        <v>0</v>
      </c>
      <c r="AC15" s="14">
        <f t="shared" si="2"/>
        <v>16626.68</v>
      </c>
      <c r="AD15" s="14">
        <f t="shared" si="3"/>
        <v>21479.5</v>
      </c>
      <c r="AE15" s="14" t="str">
        <f t="shared" si="4"/>
        <v/>
      </c>
      <c r="AF15" s="14">
        <f t="shared" si="5"/>
        <v>16626.68</v>
      </c>
      <c r="AG15" s="14" t="str">
        <f t="shared" si="6"/>
        <v/>
      </c>
      <c r="AH15" s="14" t="str">
        <f t="shared" si="7"/>
        <v/>
      </c>
      <c r="AI15" s="14">
        <f t="shared" si="16"/>
        <v>16626.68</v>
      </c>
      <c r="AJ15" s="27" t="s">
        <v>47</v>
      </c>
      <c r="AK15" s="31">
        <f>W15-R15</f>
        <v>4852.82</v>
      </c>
    </row>
    <row r="16" spans="2:40" s="14" customFormat="1" ht="48" customHeight="1">
      <c r="B16" s="17">
        <v>11</v>
      </c>
      <c r="C16" s="423" t="s">
        <v>25</v>
      </c>
      <c r="D16" s="424"/>
      <c r="E16" s="424"/>
      <c r="F16" s="425"/>
      <c r="G16" s="9" t="s">
        <v>20</v>
      </c>
      <c r="H16" s="10" t="s">
        <v>5</v>
      </c>
      <c r="I16" s="16">
        <v>4</v>
      </c>
      <c r="J16" s="6">
        <v>12699</v>
      </c>
      <c r="K16" s="1">
        <v>0.19</v>
      </c>
      <c r="L16" s="6">
        <f t="shared" si="8"/>
        <v>9651.24</v>
      </c>
      <c r="M16" s="6">
        <f t="shared" si="9"/>
        <v>60447.24</v>
      </c>
      <c r="N16" s="2">
        <f t="shared" si="10"/>
        <v>4</v>
      </c>
      <c r="O16" s="6">
        <v>6027</v>
      </c>
      <c r="P16" s="1">
        <v>0.19</v>
      </c>
      <c r="Q16" s="6">
        <f t="shared" si="11"/>
        <v>4580.5200000000004</v>
      </c>
      <c r="R16" s="6">
        <f t="shared" si="17"/>
        <v>28688.52</v>
      </c>
      <c r="S16" s="2">
        <f t="shared" si="12"/>
        <v>4</v>
      </c>
      <c r="T16" s="6">
        <v>7077.5</v>
      </c>
      <c r="U16" s="1">
        <v>0.19</v>
      </c>
      <c r="V16" s="6">
        <f t="shared" si="18"/>
        <v>5378.9</v>
      </c>
      <c r="W16" s="6">
        <f t="shared" si="19"/>
        <v>33688.9</v>
      </c>
      <c r="X16" s="2">
        <f t="shared" si="14"/>
        <v>4</v>
      </c>
      <c r="Y16" s="6"/>
      <c r="Z16" s="1">
        <v>0.19</v>
      </c>
      <c r="AA16" s="6">
        <f t="shared" si="20"/>
        <v>0</v>
      </c>
      <c r="AB16" s="6">
        <f t="shared" si="21"/>
        <v>0</v>
      </c>
      <c r="AC16" s="14">
        <f t="shared" si="2"/>
        <v>28688.52</v>
      </c>
      <c r="AD16" s="14">
        <f t="shared" si="3"/>
        <v>33688.9</v>
      </c>
      <c r="AE16" s="14" t="str">
        <f t="shared" si="4"/>
        <v/>
      </c>
      <c r="AF16" s="14">
        <f t="shared" si="5"/>
        <v>28688.52</v>
      </c>
      <c r="AG16" s="14" t="str">
        <f t="shared" si="6"/>
        <v/>
      </c>
      <c r="AH16" s="14" t="str">
        <f t="shared" si="7"/>
        <v/>
      </c>
      <c r="AI16" s="14">
        <f t="shared" si="16"/>
        <v>28688.52</v>
      </c>
      <c r="AJ16" s="27" t="s">
        <v>48</v>
      </c>
      <c r="AK16" s="31">
        <f>W16-R16</f>
        <v>5000.380000000001</v>
      </c>
    </row>
    <row r="17" spans="2:41" s="14" customFormat="1" ht="48" customHeight="1">
      <c r="B17" s="17">
        <v>12</v>
      </c>
      <c r="C17" s="423" t="s">
        <v>26</v>
      </c>
      <c r="D17" s="424"/>
      <c r="E17" s="424"/>
      <c r="F17" s="425"/>
      <c r="G17" s="9" t="s">
        <v>12</v>
      </c>
      <c r="H17" s="10" t="s">
        <v>10</v>
      </c>
      <c r="I17" s="16">
        <v>6</v>
      </c>
      <c r="J17" s="6">
        <v>5608</v>
      </c>
      <c r="K17" s="1">
        <v>0.19</v>
      </c>
      <c r="L17" s="6">
        <f t="shared" si="8"/>
        <v>6393.12</v>
      </c>
      <c r="M17" s="6">
        <f t="shared" si="9"/>
        <v>40041.120000000003</v>
      </c>
      <c r="N17" s="2">
        <f t="shared" si="10"/>
        <v>6</v>
      </c>
      <c r="O17" s="6">
        <v>5000</v>
      </c>
      <c r="P17" s="1">
        <v>0.19</v>
      </c>
      <c r="Q17" s="6">
        <f t="shared" si="11"/>
        <v>5700</v>
      </c>
      <c r="R17" s="6">
        <f t="shared" si="17"/>
        <v>35700</v>
      </c>
      <c r="S17" s="2">
        <f t="shared" si="12"/>
        <v>6</v>
      </c>
      <c r="T17" s="6">
        <v>7550</v>
      </c>
      <c r="U17" s="1">
        <v>0.19</v>
      </c>
      <c r="V17" s="6">
        <f t="shared" si="18"/>
        <v>8607</v>
      </c>
      <c r="W17" s="6">
        <f t="shared" si="19"/>
        <v>53907</v>
      </c>
      <c r="X17" s="2">
        <f t="shared" si="14"/>
        <v>6</v>
      </c>
      <c r="Y17" s="6"/>
      <c r="Z17" s="1">
        <v>0.19</v>
      </c>
      <c r="AA17" s="6">
        <f t="shared" si="20"/>
        <v>0</v>
      </c>
      <c r="AB17" s="6">
        <f t="shared" si="21"/>
        <v>0</v>
      </c>
      <c r="AC17" s="14">
        <f t="shared" si="2"/>
        <v>35700</v>
      </c>
      <c r="AD17" s="14">
        <f t="shared" si="3"/>
        <v>40041.120000000003</v>
      </c>
      <c r="AE17" s="14" t="str">
        <f t="shared" si="4"/>
        <v/>
      </c>
      <c r="AF17" s="14">
        <f t="shared" si="5"/>
        <v>35700</v>
      </c>
      <c r="AG17" s="14" t="str">
        <f t="shared" si="6"/>
        <v/>
      </c>
      <c r="AH17" s="14" t="str">
        <f t="shared" si="7"/>
        <v/>
      </c>
      <c r="AI17" s="14">
        <f t="shared" si="16"/>
        <v>35700</v>
      </c>
      <c r="AJ17" s="27" t="s">
        <v>50</v>
      </c>
      <c r="AK17" s="31">
        <f>W17-R17</f>
        <v>18207</v>
      </c>
    </row>
    <row r="18" spans="2:41" s="14" customFormat="1" ht="48" customHeight="1">
      <c r="B18" s="17">
        <v>13</v>
      </c>
      <c r="C18" s="423" t="s">
        <v>27</v>
      </c>
      <c r="D18" s="424"/>
      <c r="E18" s="424"/>
      <c r="F18" s="425"/>
      <c r="G18" s="9" t="s">
        <v>20</v>
      </c>
      <c r="H18" s="10" t="s">
        <v>5</v>
      </c>
      <c r="I18" s="16">
        <v>3</v>
      </c>
      <c r="J18" s="6">
        <v>27221</v>
      </c>
      <c r="K18" s="1">
        <v>0.19</v>
      </c>
      <c r="L18" s="6">
        <f t="shared" si="8"/>
        <v>15515.97</v>
      </c>
      <c r="M18" s="6">
        <f t="shared" si="9"/>
        <v>97178.97</v>
      </c>
      <c r="N18" s="2">
        <f t="shared" si="10"/>
        <v>3</v>
      </c>
      <c r="O18" s="6">
        <v>23805</v>
      </c>
      <c r="P18" s="1">
        <v>0.19</v>
      </c>
      <c r="Q18" s="6">
        <f t="shared" si="11"/>
        <v>13568.85</v>
      </c>
      <c r="R18" s="6">
        <f t="shared" si="17"/>
        <v>84983.85</v>
      </c>
      <c r="S18" s="2">
        <f t="shared" si="12"/>
        <v>3</v>
      </c>
      <c r="T18" s="6">
        <v>15485</v>
      </c>
      <c r="U18" s="1">
        <v>0.19</v>
      </c>
      <c r="V18" s="6">
        <f t="shared" si="18"/>
        <v>8826.4500000000007</v>
      </c>
      <c r="W18" s="6">
        <f t="shared" si="19"/>
        <v>55281.45</v>
      </c>
      <c r="X18" s="2">
        <f t="shared" si="14"/>
        <v>3</v>
      </c>
      <c r="Y18" s="6"/>
      <c r="Z18" s="1">
        <v>0.19</v>
      </c>
      <c r="AA18" s="6">
        <f t="shared" si="20"/>
        <v>0</v>
      </c>
      <c r="AB18" s="6">
        <f t="shared" si="21"/>
        <v>0</v>
      </c>
      <c r="AC18" s="14">
        <f t="shared" si="2"/>
        <v>84983.85</v>
      </c>
      <c r="AD18" s="14">
        <f t="shared" si="3"/>
        <v>55281.45</v>
      </c>
      <c r="AE18" s="14" t="str">
        <f t="shared" si="4"/>
        <v/>
      </c>
      <c r="AF18" s="14">
        <f t="shared" si="5"/>
        <v>55281.45</v>
      </c>
      <c r="AG18" s="14" t="str">
        <f t="shared" si="6"/>
        <v/>
      </c>
      <c r="AH18" s="14" t="str">
        <f t="shared" si="7"/>
        <v/>
      </c>
      <c r="AI18" s="14">
        <f t="shared" si="16"/>
        <v>55281.45</v>
      </c>
      <c r="AJ18" s="27" t="s">
        <v>41</v>
      </c>
      <c r="AK18" s="30"/>
    </row>
    <row r="19" spans="2:41" s="14" customFormat="1" ht="48" customHeight="1">
      <c r="B19" s="17">
        <v>14</v>
      </c>
      <c r="C19" s="423" t="s">
        <v>28</v>
      </c>
      <c r="D19" s="424"/>
      <c r="E19" s="424"/>
      <c r="F19" s="425"/>
      <c r="G19" s="9" t="s">
        <v>12</v>
      </c>
      <c r="H19" s="10" t="s">
        <v>5</v>
      </c>
      <c r="I19" s="16">
        <v>2</v>
      </c>
      <c r="J19" s="6">
        <v>42235</v>
      </c>
      <c r="K19" s="1">
        <v>0.19</v>
      </c>
      <c r="L19" s="6">
        <f t="shared" si="8"/>
        <v>16049.300000000001</v>
      </c>
      <c r="M19" s="6">
        <f t="shared" si="9"/>
        <v>100519.3</v>
      </c>
      <c r="N19" s="2">
        <f t="shared" si="10"/>
        <v>2</v>
      </c>
      <c r="O19" s="6">
        <v>37035</v>
      </c>
      <c r="P19" s="1">
        <v>0.19</v>
      </c>
      <c r="Q19" s="6">
        <f t="shared" si="11"/>
        <v>14073.3</v>
      </c>
      <c r="R19" s="6">
        <f t="shared" si="17"/>
        <v>88143.3</v>
      </c>
      <c r="S19" s="2">
        <f t="shared" si="12"/>
        <v>2</v>
      </c>
      <c r="T19" s="6">
        <v>18810</v>
      </c>
      <c r="U19" s="1">
        <v>0.19</v>
      </c>
      <c r="V19" s="6">
        <f t="shared" si="18"/>
        <v>7147.8</v>
      </c>
      <c r="W19" s="6">
        <f t="shared" si="19"/>
        <v>44767.8</v>
      </c>
      <c r="X19" s="2">
        <f t="shared" si="14"/>
        <v>2</v>
      </c>
      <c r="Y19" s="6"/>
      <c r="Z19" s="1">
        <v>0.19</v>
      </c>
      <c r="AA19" s="6">
        <f t="shared" si="20"/>
        <v>0</v>
      </c>
      <c r="AB19" s="6">
        <f t="shared" si="21"/>
        <v>0</v>
      </c>
      <c r="AC19" s="14">
        <f t="shared" si="2"/>
        <v>88143.3</v>
      </c>
      <c r="AD19" s="14">
        <f t="shared" si="3"/>
        <v>44767.8</v>
      </c>
      <c r="AE19" s="14" t="str">
        <f t="shared" si="4"/>
        <v/>
      </c>
      <c r="AF19" s="14">
        <f t="shared" si="5"/>
        <v>44767.8</v>
      </c>
      <c r="AG19" s="14" t="str">
        <f t="shared" si="6"/>
        <v/>
      </c>
      <c r="AH19" s="14" t="str">
        <f t="shared" si="7"/>
        <v/>
      </c>
      <c r="AI19" s="14">
        <f t="shared" si="16"/>
        <v>44767.8</v>
      </c>
      <c r="AJ19" s="27" t="s">
        <v>41</v>
      </c>
      <c r="AK19" s="30"/>
    </row>
    <row r="20" spans="2:41" s="14" customFormat="1" ht="48" customHeight="1">
      <c r="B20" s="17">
        <v>15</v>
      </c>
      <c r="C20" s="423" t="s">
        <v>29</v>
      </c>
      <c r="D20" s="424"/>
      <c r="E20" s="424"/>
      <c r="F20" s="425"/>
      <c r="G20" s="9" t="s">
        <v>21</v>
      </c>
      <c r="H20" s="10" t="s">
        <v>5</v>
      </c>
      <c r="I20" s="16">
        <v>8</v>
      </c>
      <c r="J20" s="6"/>
      <c r="K20" s="1">
        <v>0.19</v>
      </c>
      <c r="L20" s="6">
        <f t="shared" si="8"/>
        <v>0</v>
      </c>
      <c r="M20" s="6">
        <f t="shared" si="9"/>
        <v>0</v>
      </c>
      <c r="N20" s="2">
        <f t="shared" si="10"/>
        <v>8</v>
      </c>
      <c r="O20" s="6">
        <v>5753</v>
      </c>
      <c r="P20" s="1">
        <v>0.19</v>
      </c>
      <c r="Q20" s="6">
        <f t="shared" si="11"/>
        <v>8744.56</v>
      </c>
      <c r="R20" s="6">
        <f t="shared" si="17"/>
        <v>54768.56</v>
      </c>
      <c r="S20" s="2">
        <f t="shared" si="12"/>
        <v>8</v>
      </c>
      <c r="T20" s="6">
        <v>3705</v>
      </c>
      <c r="U20" s="1">
        <v>0.19</v>
      </c>
      <c r="V20" s="6">
        <f t="shared" si="18"/>
        <v>5631.6</v>
      </c>
      <c r="W20" s="6">
        <f t="shared" si="19"/>
        <v>35271.599999999999</v>
      </c>
      <c r="X20" s="2">
        <f t="shared" si="14"/>
        <v>8</v>
      </c>
      <c r="Y20" s="6"/>
      <c r="Z20" s="1">
        <v>0.19</v>
      </c>
      <c r="AA20" s="6">
        <f t="shared" si="20"/>
        <v>0</v>
      </c>
      <c r="AB20" s="6">
        <f t="shared" si="21"/>
        <v>0</v>
      </c>
      <c r="AC20" s="14" t="str">
        <f t="shared" si="2"/>
        <v/>
      </c>
      <c r="AD20" s="14" t="str">
        <f t="shared" si="3"/>
        <v/>
      </c>
      <c r="AE20" s="14" t="str">
        <f t="shared" si="4"/>
        <v/>
      </c>
      <c r="AF20" s="14">
        <f t="shared" si="5"/>
        <v>35271.599999999999</v>
      </c>
      <c r="AG20" s="14" t="str">
        <f t="shared" si="6"/>
        <v/>
      </c>
      <c r="AH20" s="14" t="str">
        <f t="shared" si="7"/>
        <v/>
      </c>
      <c r="AI20" s="14">
        <f t="shared" si="16"/>
        <v>35271.599999999999</v>
      </c>
      <c r="AJ20" s="27" t="s">
        <v>43</v>
      </c>
      <c r="AK20" s="30"/>
    </row>
    <row r="21" spans="2:41" s="14" customFormat="1" ht="49.5" customHeight="1">
      <c r="B21" s="17">
        <v>16</v>
      </c>
      <c r="C21" s="423" t="s">
        <v>30</v>
      </c>
      <c r="D21" s="424"/>
      <c r="E21" s="424"/>
      <c r="F21" s="425"/>
      <c r="G21" s="9" t="s">
        <v>12</v>
      </c>
      <c r="H21" s="10" t="s">
        <v>5</v>
      </c>
      <c r="I21" s="16">
        <v>3</v>
      </c>
      <c r="J21" s="6">
        <v>81592</v>
      </c>
      <c r="K21" s="1">
        <v>0.19</v>
      </c>
      <c r="L21" s="6">
        <f t="shared" si="8"/>
        <v>46507.44</v>
      </c>
      <c r="M21" s="6">
        <f t="shared" si="9"/>
        <v>291283.44</v>
      </c>
      <c r="N21" s="2">
        <f t="shared" si="10"/>
        <v>3</v>
      </c>
      <c r="O21" s="6">
        <v>69840</v>
      </c>
      <c r="P21" s="1">
        <v>0.19</v>
      </c>
      <c r="Q21" s="6">
        <f t="shared" si="11"/>
        <v>39808.800000000003</v>
      </c>
      <c r="R21" s="6">
        <f t="shared" si="17"/>
        <v>249328.8</v>
      </c>
      <c r="S21" s="2">
        <f t="shared" si="12"/>
        <v>3</v>
      </c>
      <c r="T21" s="6">
        <v>37525</v>
      </c>
      <c r="U21" s="1">
        <v>0.19</v>
      </c>
      <c r="V21" s="6">
        <f t="shared" si="13"/>
        <v>44654.75</v>
      </c>
      <c r="W21" s="6">
        <f t="shared" si="0"/>
        <v>133964.25</v>
      </c>
      <c r="X21" s="2">
        <f t="shared" si="14"/>
        <v>3</v>
      </c>
      <c r="Y21" s="6"/>
      <c r="Z21" s="1">
        <v>0.19</v>
      </c>
      <c r="AA21" s="6">
        <f t="shared" ref="AA21" si="22">Y21+(Y21*Z21)</f>
        <v>0</v>
      </c>
      <c r="AB21" s="6">
        <f t="shared" ref="AB21" si="23">X21*AA21</f>
        <v>0</v>
      </c>
      <c r="AC21" s="14">
        <f t="shared" si="2"/>
        <v>249328.8</v>
      </c>
      <c r="AD21" s="14">
        <f t="shared" si="3"/>
        <v>133964.25</v>
      </c>
      <c r="AE21" s="14" t="str">
        <f t="shared" si="4"/>
        <v/>
      </c>
      <c r="AF21" s="14">
        <f t="shared" si="5"/>
        <v>133964.25</v>
      </c>
      <c r="AG21" s="14" t="str">
        <f t="shared" si="6"/>
        <v/>
      </c>
      <c r="AH21" s="14" t="str">
        <f t="shared" si="7"/>
        <v/>
      </c>
      <c r="AI21" s="14">
        <f t="shared" si="16"/>
        <v>133964.25</v>
      </c>
      <c r="AJ21" s="27" t="s">
        <v>41</v>
      </c>
      <c r="AK21" s="30"/>
    </row>
    <row r="22" spans="2:41" s="14" customFormat="1" ht="49.5" customHeight="1">
      <c r="B22" s="17">
        <v>17</v>
      </c>
      <c r="C22" s="423" t="s">
        <v>31</v>
      </c>
      <c r="D22" s="424"/>
      <c r="E22" s="424"/>
      <c r="F22" s="425"/>
      <c r="G22" s="9" t="s">
        <v>12</v>
      </c>
      <c r="H22" s="10" t="s">
        <v>5</v>
      </c>
      <c r="I22" s="16">
        <v>5</v>
      </c>
      <c r="J22" s="6">
        <v>8469</v>
      </c>
      <c r="K22" s="1">
        <v>0.19</v>
      </c>
      <c r="L22" s="6">
        <f t="shared" si="8"/>
        <v>8045.55</v>
      </c>
      <c r="M22" s="6">
        <f t="shared" si="9"/>
        <v>50390.55</v>
      </c>
      <c r="N22" s="2">
        <f t="shared" si="10"/>
        <v>5</v>
      </c>
      <c r="O22" s="6">
        <v>44640</v>
      </c>
      <c r="P22" s="1">
        <v>0.19</v>
      </c>
      <c r="Q22" s="6">
        <f t="shared" si="11"/>
        <v>42408</v>
      </c>
      <c r="R22" s="6">
        <f t="shared" si="17"/>
        <v>265608</v>
      </c>
      <c r="S22" s="2">
        <f t="shared" si="12"/>
        <v>5</v>
      </c>
      <c r="T22" s="6">
        <v>23370</v>
      </c>
      <c r="U22" s="1">
        <v>0.19</v>
      </c>
      <c r="V22" s="6">
        <f t="shared" ref="V22:V23" si="24">S22*T22*19%</f>
        <v>22201.5</v>
      </c>
      <c r="W22" s="6">
        <f t="shared" ref="W22:W23" si="25">S22*T22+V22</f>
        <v>139051.5</v>
      </c>
      <c r="X22" s="2">
        <f t="shared" si="14"/>
        <v>5</v>
      </c>
      <c r="Y22" s="6"/>
      <c r="Z22" s="1">
        <v>0.19</v>
      </c>
      <c r="AA22" s="6">
        <f t="shared" ref="AA22:AA23" si="26">X22*Y22*19%</f>
        <v>0</v>
      </c>
      <c r="AB22" s="6">
        <f t="shared" ref="AB22:AB23" si="27">X22*Y22+AA22</f>
        <v>0</v>
      </c>
      <c r="AC22" s="14">
        <f t="shared" si="2"/>
        <v>50390.55</v>
      </c>
      <c r="AD22" s="14">
        <f t="shared" si="3"/>
        <v>50390.55</v>
      </c>
      <c r="AE22" s="14" t="str">
        <f t="shared" si="4"/>
        <v/>
      </c>
      <c r="AF22" s="14">
        <f t="shared" si="5"/>
        <v>139051.5</v>
      </c>
      <c r="AG22" s="14" t="str">
        <f t="shared" si="6"/>
        <v/>
      </c>
      <c r="AH22" s="14" t="str">
        <f t="shared" si="7"/>
        <v/>
      </c>
      <c r="AI22" s="14">
        <f t="shared" si="16"/>
        <v>50390.55</v>
      </c>
      <c r="AJ22" s="27" t="s">
        <v>51</v>
      </c>
      <c r="AK22" s="31">
        <f>W22-M22</f>
        <v>88660.95</v>
      </c>
    </row>
    <row r="23" spans="2:41" s="14" customFormat="1" ht="49.5" customHeight="1">
      <c r="B23" s="17">
        <v>18</v>
      </c>
      <c r="C23" s="423" t="s">
        <v>32</v>
      </c>
      <c r="D23" s="424"/>
      <c r="E23" s="424"/>
      <c r="F23" s="425"/>
      <c r="G23" s="9"/>
      <c r="H23" s="10" t="s">
        <v>5</v>
      </c>
      <c r="I23" s="16">
        <v>2</v>
      </c>
      <c r="J23" s="6">
        <v>8036</v>
      </c>
      <c r="K23" s="1">
        <v>0.19</v>
      </c>
      <c r="L23" s="6">
        <f t="shared" si="8"/>
        <v>3053.68</v>
      </c>
      <c r="M23" s="6">
        <f t="shared" si="9"/>
        <v>19125.68</v>
      </c>
      <c r="N23" s="2">
        <f t="shared" si="10"/>
        <v>2</v>
      </c>
      <c r="O23" s="6">
        <v>2602</v>
      </c>
      <c r="P23" s="1">
        <v>0.19</v>
      </c>
      <c r="Q23" s="6">
        <f t="shared" si="11"/>
        <v>988.76</v>
      </c>
      <c r="R23" s="6">
        <f t="shared" si="17"/>
        <v>6192.76</v>
      </c>
      <c r="S23" s="2">
        <f t="shared" si="12"/>
        <v>2</v>
      </c>
      <c r="T23" s="6">
        <v>5890</v>
      </c>
      <c r="U23" s="1">
        <v>0.19</v>
      </c>
      <c r="V23" s="6">
        <f t="shared" si="24"/>
        <v>2238.1999999999998</v>
      </c>
      <c r="W23" s="6">
        <f t="shared" si="25"/>
        <v>14018.2</v>
      </c>
      <c r="X23" s="2">
        <f t="shared" si="14"/>
        <v>2</v>
      </c>
      <c r="Y23" s="6"/>
      <c r="Z23" s="1">
        <v>0.19</v>
      </c>
      <c r="AA23" s="6">
        <f t="shared" si="26"/>
        <v>0</v>
      </c>
      <c r="AB23" s="6">
        <f t="shared" si="27"/>
        <v>0</v>
      </c>
      <c r="AC23" s="14">
        <f t="shared" si="2"/>
        <v>6192.76</v>
      </c>
      <c r="AD23" s="14">
        <f t="shared" si="3"/>
        <v>14018.2</v>
      </c>
      <c r="AE23" s="14" t="str">
        <f t="shared" si="4"/>
        <v/>
      </c>
      <c r="AF23" s="14">
        <f t="shared" si="5"/>
        <v>6192.76</v>
      </c>
      <c r="AG23" s="14" t="str">
        <f t="shared" si="6"/>
        <v/>
      </c>
      <c r="AH23" s="14" t="str">
        <f t="shared" si="7"/>
        <v/>
      </c>
      <c r="AI23" s="14">
        <f t="shared" si="16"/>
        <v>6192.76</v>
      </c>
      <c r="AJ23" s="27" t="s">
        <v>52</v>
      </c>
      <c r="AK23" s="31">
        <f>W23-R23</f>
        <v>7825.4400000000005</v>
      </c>
    </row>
    <row r="24" spans="2:41" s="14" customFormat="1" ht="16">
      <c r="B24" s="12"/>
      <c r="C24" s="431"/>
      <c r="D24" s="431"/>
      <c r="E24" s="431"/>
      <c r="F24" s="431"/>
      <c r="G24" s="431"/>
      <c r="H24" s="4"/>
      <c r="I24" s="11"/>
      <c r="J24" s="6"/>
      <c r="K24" s="1"/>
      <c r="L24" s="6"/>
      <c r="M24" s="6"/>
      <c r="N24" s="11"/>
      <c r="O24" s="6"/>
      <c r="P24" s="1"/>
      <c r="Q24" s="6"/>
      <c r="R24" s="6"/>
      <c r="S24" s="11"/>
      <c r="T24" s="6"/>
      <c r="U24" s="1"/>
      <c r="V24" s="6"/>
      <c r="W24" s="6"/>
      <c r="X24" s="11"/>
      <c r="Y24" s="6"/>
      <c r="Z24" s="1"/>
      <c r="AA24" s="6"/>
      <c r="AB24" s="6">
        <f t="shared" ref="AB24" si="28">X24*AA24</f>
        <v>0</v>
      </c>
      <c r="AJ24" s="19"/>
      <c r="AK24" s="30"/>
    </row>
    <row r="25" spans="2:41" s="14" customFormat="1" ht="17" thickBot="1">
      <c r="B25"/>
      <c r="C25" s="18"/>
      <c r="D25" s="18"/>
      <c r="E25" s="18"/>
      <c r="F25" s="18"/>
      <c r="G25"/>
      <c r="H25"/>
      <c r="I25" s="3"/>
      <c r="J25" s="5"/>
      <c r="K25"/>
      <c r="L25" s="5"/>
      <c r="M25" s="8">
        <f>SUM(M6:M24)</f>
        <v>3393927.1240000003</v>
      </c>
      <c r="N25" s="3"/>
      <c r="O25" s="5"/>
      <c r="P25"/>
      <c r="Q25" s="5"/>
      <c r="R25" s="8">
        <f>SUM(R6:R24)</f>
        <v>3431246</v>
      </c>
      <c r="S25" s="3"/>
      <c r="T25" s="5"/>
      <c r="U25"/>
      <c r="V25" s="5"/>
      <c r="W25" s="8">
        <f>SUM(W6:W24)</f>
        <v>1309440.2999999998</v>
      </c>
      <c r="X25" s="3"/>
      <c r="Y25" s="5"/>
      <c r="Z25"/>
      <c r="AA25" s="5"/>
      <c r="AB25" s="8">
        <f>SUM(AB6:AB24)</f>
        <v>1819319.6</v>
      </c>
      <c r="AJ25" s="19"/>
      <c r="AK25" s="30"/>
    </row>
    <row r="27" spans="2:41">
      <c r="AJ27" s="19" t="s">
        <v>53</v>
      </c>
      <c r="AK27" s="31">
        <f>SUM(AK23,AK22,AK13:AK17)</f>
        <v>202204.80000000002</v>
      </c>
    </row>
    <row r="28" spans="2:41" s="5" customFormat="1">
      <c r="B28" s="20"/>
      <c r="C28" s="21"/>
      <c r="D28" s="21"/>
      <c r="E28" s="22"/>
      <c r="F28" s="405" t="s">
        <v>36</v>
      </c>
      <c r="G28" s="405"/>
      <c r="H28" s="405"/>
      <c r="I28" s="405"/>
      <c r="K28"/>
      <c r="M28" s="7"/>
      <c r="N28" s="3"/>
      <c r="P28"/>
      <c r="S28" s="3"/>
      <c r="U28"/>
      <c r="X28" s="3"/>
      <c r="Z28"/>
      <c r="AC28" s="14"/>
      <c r="AD28" s="14"/>
      <c r="AE28" s="14"/>
      <c r="AF28" s="14"/>
      <c r="AG28" s="14"/>
      <c r="AH28" s="14"/>
      <c r="AI28" s="14"/>
      <c r="AJ28" s="19"/>
      <c r="AK28" s="30"/>
      <c r="AL28" s="14"/>
      <c r="AM28" s="14"/>
      <c r="AN28" s="14"/>
      <c r="AO28" s="14"/>
    </row>
    <row r="29" spans="2:41">
      <c r="AJ29" s="32" t="s">
        <v>54</v>
      </c>
    </row>
    <row r="30" spans="2:41" s="5" customFormat="1">
      <c r="B30" s="23"/>
      <c r="C30" s="24"/>
      <c r="D30" s="24"/>
      <c r="E30" s="25"/>
      <c r="F30" s="405" t="s">
        <v>37</v>
      </c>
      <c r="G30" s="405" t="s">
        <v>37</v>
      </c>
      <c r="H30" s="405"/>
      <c r="I30" s="405"/>
      <c r="K30"/>
      <c r="M30" s="7"/>
      <c r="N30" s="3"/>
      <c r="P30"/>
      <c r="S30" s="3"/>
      <c r="U30"/>
      <c r="X30" s="3"/>
      <c r="Z30"/>
      <c r="AC30" s="14"/>
      <c r="AD30" s="14"/>
      <c r="AE30" s="14"/>
      <c r="AF30" s="14"/>
      <c r="AG30" s="14"/>
      <c r="AH30" s="14"/>
      <c r="AI30" s="14"/>
      <c r="AJ30" s="19"/>
      <c r="AK30" s="30"/>
      <c r="AL30" s="14"/>
      <c r="AM30" s="14"/>
      <c r="AN30" s="14"/>
      <c r="AO30" s="14"/>
    </row>
  </sheetData>
  <mergeCells count="53">
    <mergeCell ref="F28:I28"/>
    <mergeCell ref="F30:I30"/>
    <mergeCell ref="B4:B5"/>
    <mergeCell ref="C22:F22"/>
    <mergeCell ref="C23:F23"/>
    <mergeCell ref="C24:G24"/>
    <mergeCell ref="C16:F16"/>
    <mergeCell ref="C17:F17"/>
    <mergeCell ref="C18:F18"/>
    <mergeCell ref="C19:F19"/>
    <mergeCell ref="C20:F20"/>
    <mergeCell ref="C21:F21"/>
    <mergeCell ref="C12:F12"/>
    <mergeCell ref="C13:F13"/>
    <mergeCell ref="C14:F14"/>
    <mergeCell ref="C15:F15"/>
    <mergeCell ref="C11:F11"/>
    <mergeCell ref="X4:X5"/>
    <mergeCell ref="Y4:Y5"/>
    <mergeCell ref="Z4:Z5"/>
    <mergeCell ref="AA4:AA5"/>
    <mergeCell ref="O4:O5"/>
    <mergeCell ref="P4:P5"/>
    <mergeCell ref="Q4:Q5"/>
    <mergeCell ref="C6:F6"/>
    <mergeCell ref="C7:F7"/>
    <mergeCell ref="C8:F8"/>
    <mergeCell ref="C9:F9"/>
    <mergeCell ref="C10:F10"/>
    <mergeCell ref="AB4:AB5"/>
    <mergeCell ref="AM5:AN5"/>
    <mergeCell ref="R4:R5"/>
    <mergeCell ref="S4:S5"/>
    <mergeCell ref="T4:T5"/>
    <mergeCell ref="U4:U5"/>
    <mergeCell ref="V4:V5"/>
    <mergeCell ref="W4:W5"/>
    <mergeCell ref="AM3:AN3"/>
    <mergeCell ref="C4:F5"/>
    <mergeCell ref="G4:G5"/>
    <mergeCell ref="H4:H5"/>
    <mergeCell ref="I4:I5"/>
    <mergeCell ref="J4:J5"/>
    <mergeCell ref="K4:K5"/>
    <mergeCell ref="L4:L5"/>
    <mergeCell ref="M4:M5"/>
    <mergeCell ref="I2:M3"/>
    <mergeCell ref="N2:R3"/>
    <mergeCell ref="S2:W3"/>
    <mergeCell ref="X2:AB3"/>
    <mergeCell ref="AC2:AC3"/>
    <mergeCell ref="AJ2:AJ5"/>
    <mergeCell ref="N4:N5"/>
  </mergeCells>
  <conditionalFormatting sqref="M6 M8:M23 W8:W23 AB8:AB23">
    <cfRule type="cellIs" dxfId="7" priority="8" operator="equal">
      <formula>$AI6</formula>
    </cfRule>
  </conditionalFormatting>
  <conditionalFormatting sqref="R6 R8:R23">
    <cfRule type="cellIs" dxfId="6" priority="7" stopIfTrue="1" operator="equal">
      <formula>$AI6</formula>
    </cfRule>
  </conditionalFormatting>
  <conditionalFormatting sqref="W6">
    <cfRule type="cellIs" dxfId="5" priority="6" operator="equal">
      <formula>$AI6</formula>
    </cfRule>
  </conditionalFormatting>
  <conditionalFormatting sqref="AB6">
    <cfRule type="cellIs" dxfId="4" priority="5" operator="equal">
      <formula>$AI6</formula>
    </cfRule>
  </conditionalFormatting>
  <conditionalFormatting sqref="M7">
    <cfRule type="cellIs" dxfId="3" priority="4" operator="equal">
      <formula>$AI7</formula>
    </cfRule>
  </conditionalFormatting>
  <conditionalFormatting sqref="R7">
    <cfRule type="cellIs" dxfId="2" priority="3" stopIfTrue="1" operator="equal">
      <formula>$AI7</formula>
    </cfRule>
  </conditionalFormatting>
  <conditionalFormatting sqref="W7">
    <cfRule type="cellIs" dxfId="1" priority="2" operator="equal">
      <formula>$AI7</formula>
    </cfRule>
  </conditionalFormatting>
  <conditionalFormatting sqref="AB7">
    <cfRule type="cellIs" dxfId="0" priority="1" operator="equal">
      <formula>$AI7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6</vt:i4>
      </vt:variant>
    </vt:vector>
  </HeadingPairs>
  <TitlesOfParts>
    <vt:vector size="10" baseType="lpstr">
      <vt:lpstr>Comparativo precios salsamenta </vt:lpstr>
      <vt:lpstr>Comparativo precios plasticos</vt:lpstr>
      <vt:lpstr>Comparativo precios </vt:lpstr>
      <vt:lpstr>Resumen precios </vt:lpstr>
      <vt:lpstr>'Comparativo precios '!Área_de_impresión</vt:lpstr>
      <vt:lpstr>'Comparativo precios plasticos'!Área_de_impresión</vt:lpstr>
      <vt:lpstr>'Comparativo precios salsamenta '!Área_de_impresión</vt:lpstr>
      <vt:lpstr>'Comparativo precios '!Títulos_a_imprimir</vt:lpstr>
      <vt:lpstr>'Comparativo precios plasticos'!Títulos_a_imprimir</vt:lpstr>
      <vt:lpstr>'Comparativo precios salsamenta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ACOSTA-PC</dc:creator>
  <cp:lastModifiedBy>Microsoft Office User</cp:lastModifiedBy>
  <cp:lastPrinted>2018-07-24T14:07:20Z</cp:lastPrinted>
  <dcterms:created xsi:type="dcterms:W3CDTF">2017-01-13T14:44:51Z</dcterms:created>
  <dcterms:modified xsi:type="dcterms:W3CDTF">2022-11-22T21:11:54Z</dcterms:modified>
</cp:coreProperties>
</file>