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SG-SST NUTRISERVICES 2022/DOLCE ROMA  2022 - SGSST/1. GESTIÓN GERENCIAL/FORMATOS/"/>
    </mc:Choice>
  </mc:AlternateContent>
  <xr:revisionPtr revIDLastSave="0" documentId="13_ncr:1_{135E49F1-07C6-D844-B266-A7B5A869F210}" xr6:coauthVersionLast="45" xr6:coauthVersionMax="45" xr10:uidLastSave="{00000000-0000-0000-0000-000000000000}"/>
  <bookViews>
    <workbookView xWindow="0" yWindow="460" windowWidth="25600" windowHeight="15540" xr2:uid="{00000000-000D-0000-FFFF-FFFF00000000}"/>
  </bookViews>
  <sheets>
    <sheet name="PRESUPUESTO 2022" sheetId="5" r:id="rId1"/>
    <sheet name="Hoja2" sheetId="3" r:id="rId2"/>
  </sheets>
  <definedNames>
    <definedName name="_xlnm.Print_Area" localSheetId="0">'PRESUPUESTO 2022'!$A$1:$AH$112</definedName>
  </definedNames>
  <calcPr calcId="191029"/>
  <fileRecoveryPr autoRecover="0"/>
</workbook>
</file>

<file path=xl/calcChain.xml><?xml version="1.0" encoding="utf-8"?>
<calcChain xmlns="http://schemas.openxmlformats.org/spreadsheetml/2006/main">
  <c r="I11" i="5" l="1"/>
  <c r="I12" i="5"/>
  <c r="AG108" i="5"/>
  <c r="AE108" i="5"/>
  <c r="AC108" i="5"/>
  <c r="AA108" i="5"/>
  <c r="AA110" i="5" s="1"/>
  <c r="AA111" i="5" s="1"/>
  <c r="Y108" i="5"/>
  <c r="Y110" i="5" s="1"/>
  <c r="Y111" i="5" s="1"/>
  <c r="W108" i="5"/>
  <c r="W110" i="5" s="1"/>
  <c r="W111" i="5" s="1"/>
  <c r="U108" i="5"/>
  <c r="U110" i="5" s="1"/>
  <c r="U111" i="5" s="1"/>
  <c r="S108" i="5"/>
  <c r="S110" i="5" s="1"/>
  <c r="S111" i="5" s="1"/>
  <c r="Q108" i="5"/>
  <c r="Q110" i="5" s="1"/>
  <c r="Q111" i="5" s="1"/>
  <c r="AG103" i="5"/>
  <c r="AE103" i="5"/>
  <c r="AC103" i="5"/>
  <c r="AA103" i="5"/>
  <c r="Y103" i="5"/>
  <c r="W103" i="5"/>
  <c r="U103" i="5"/>
  <c r="S103" i="5"/>
  <c r="Q103" i="5"/>
  <c r="O97" i="5"/>
  <c r="L97" i="5"/>
  <c r="I97" i="5"/>
  <c r="E97" i="5"/>
  <c r="O96" i="5"/>
  <c r="L96" i="5"/>
  <c r="I96" i="5"/>
  <c r="E96" i="5"/>
  <c r="O95" i="5"/>
  <c r="L95" i="5"/>
  <c r="I95" i="5"/>
  <c r="E95" i="5"/>
  <c r="O94" i="5"/>
  <c r="L94" i="5"/>
  <c r="I94" i="5"/>
  <c r="E94" i="5"/>
  <c r="O93" i="5"/>
  <c r="L93" i="5"/>
  <c r="I93" i="5"/>
  <c r="E93" i="5"/>
  <c r="F92" i="5" s="1"/>
  <c r="O90" i="5"/>
  <c r="L90" i="5"/>
  <c r="I90" i="5"/>
  <c r="E90" i="5"/>
  <c r="O89" i="5"/>
  <c r="L89" i="5"/>
  <c r="I89" i="5"/>
  <c r="E89" i="5"/>
  <c r="O88" i="5"/>
  <c r="L88" i="5"/>
  <c r="I88" i="5"/>
  <c r="E88" i="5"/>
  <c r="O87" i="5"/>
  <c r="L87" i="5"/>
  <c r="I87" i="5"/>
  <c r="E87" i="5"/>
  <c r="F86" i="5" s="1"/>
  <c r="O86" i="5"/>
  <c r="L86" i="5"/>
  <c r="I86" i="5"/>
  <c r="O85" i="5"/>
  <c r="L85" i="5"/>
  <c r="I85" i="5"/>
  <c r="E85" i="5"/>
  <c r="O84" i="5"/>
  <c r="L84" i="5"/>
  <c r="I84" i="5"/>
  <c r="E84" i="5"/>
  <c r="O83" i="5"/>
  <c r="L83" i="5"/>
  <c r="I83" i="5"/>
  <c r="E83" i="5"/>
  <c r="O82" i="5"/>
  <c r="L82" i="5"/>
  <c r="I82" i="5"/>
  <c r="E82" i="5"/>
  <c r="O81" i="5"/>
  <c r="L81" i="5"/>
  <c r="I81" i="5"/>
  <c r="E81" i="5"/>
  <c r="O80" i="5"/>
  <c r="L80" i="5"/>
  <c r="I80" i="5"/>
  <c r="E80" i="5"/>
  <c r="O79" i="5"/>
  <c r="L79" i="5"/>
  <c r="I79" i="5"/>
  <c r="E79" i="5"/>
  <c r="O78" i="5"/>
  <c r="L78" i="5"/>
  <c r="I78" i="5"/>
  <c r="E78" i="5"/>
  <c r="F77" i="5" s="1"/>
  <c r="O75" i="5"/>
  <c r="L75" i="5"/>
  <c r="I75" i="5"/>
  <c r="O74" i="5"/>
  <c r="L74" i="5"/>
  <c r="I74" i="5"/>
  <c r="E74" i="5"/>
  <c r="O73" i="5"/>
  <c r="L73" i="5"/>
  <c r="I73" i="5"/>
  <c r="E73" i="5"/>
  <c r="O72" i="5"/>
  <c r="L72" i="5"/>
  <c r="I72" i="5"/>
  <c r="E72" i="5"/>
  <c r="O71" i="5"/>
  <c r="L71" i="5"/>
  <c r="I71" i="5"/>
  <c r="E71" i="5"/>
  <c r="O70" i="5"/>
  <c r="L70" i="5"/>
  <c r="I70" i="5"/>
  <c r="E70" i="5"/>
  <c r="O69" i="5"/>
  <c r="L69" i="5"/>
  <c r="I69" i="5"/>
  <c r="E69" i="5"/>
  <c r="O68" i="5"/>
  <c r="L68" i="5"/>
  <c r="I68" i="5"/>
  <c r="E68" i="5"/>
  <c r="O67" i="5"/>
  <c r="L67" i="5"/>
  <c r="I67" i="5"/>
  <c r="E67" i="5"/>
  <c r="O66" i="5"/>
  <c r="L66" i="5"/>
  <c r="I66" i="5"/>
  <c r="E66" i="5"/>
  <c r="O65" i="5"/>
  <c r="L65" i="5"/>
  <c r="I65" i="5"/>
  <c r="E65" i="5"/>
  <c r="O64" i="5"/>
  <c r="L64" i="5"/>
  <c r="I64" i="5"/>
  <c r="E64" i="5"/>
  <c r="O63" i="5"/>
  <c r="L63" i="5"/>
  <c r="I63" i="5"/>
  <c r="E63" i="5"/>
  <c r="O62" i="5"/>
  <c r="L62" i="5"/>
  <c r="I62" i="5"/>
  <c r="E62" i="5"/>
  <c r="F61" i="5" s="1"/>
  <c r="O59" i="5"/>
  <c r="L59" i="5"/>
  <c r="I59" i="5"/>
  <c r="E59" i="5"/>
  <c r="O58" i="5"/>
  <c r="L58" i="5"/>
  <c r="I58" i="5"/>
  <c r="E58" i="5"/>
  <c r="O57" i="5"/>
  <c r="L57" i="5"/>
  <c r="I57" i="5"/>
  <c r="E57" i="5"/>
  <c r="O56" i="5"/>
  <c r="L56" i="5"/>
  <c r="I56" i="5"/>
  <c r="E56" i="5"/>
  <c r="O55" i="5"/>
  <c r="L55" i="5"/>
  <c r="I55" i="5"/>
  <c r="F55" i="5"/>
  <c r="O54" i="5"/>
  <c r="L54" i="5"/>
  <c r="I54" i="5"/>
  <c r="E54" i="5"/>
  <c r="O53" i="5"/>
  <c r="L53" i="5"/>
  <c r="I53" i="5"/>
  <c r="E53" i="5"/>
  <c r="O52" i="5"/>
  <c r="L52" i="5"/>
  <c r="I52" i="5"/>
  <c r="E52" i="5"/>
  <c r="O51" i="5"/>
  <c r="L51" i="5"/>
  <c r="I51" i="5"/>
  <c r="E51" i="5"/>
  <c r="O50" i="5"/>
  <c r="L50" i="5"/>
  <c r="I50" i="5"/>
  <c r="F50" i="5"/>
  <c r="O49" i="5"/>
  <c r="L49" i="5"/>
  <c r="I49" i="5"/>
  <c r="E49" i="5"/>
  <c r="O48" i="5"/>
  <c r="L48" i="5"/>
  <c r="I48" i="5"/>
  <c r="E48" i="5"/>
  <c r="O47" i="5"/>
  <c r="L47" i="5"/>
  <c r="I47" i="5"/>
  <c r="E47" i="5"/>
  <c r="O46" i="5"/>
  <c r="L46" i="5"/>
  <c r="I46" i="5"/>
  <c r="E46" i="5"/>
  <c r="F45" i="5" s="1"/>
  <c r="O45" i="5"/>
  <c r="L45" i="5"/>
  <c r="I45" i="5"/>
  <c r="O44" i="5"/>
  <c r="L44" i="5"/>
  <c r="I44" i="5"/>
  <c r="E44" i="5"/>
  <c r="O43" i="5"/>
  <c r="L43" i="5"/>
  <c r="I43" i="5"/>
  <c r="E43" i="5"/>
  <c r="O42" i="5"/>
  <c r="L42" i="5"/>
  <c r="I42" i="5"/>
  <c r="E42" i="5"/>
  <c r="O41" i="5"/>
  <c r="L41" i="5"/>
  <c r="I41" i="5"/>
  <c r="E41" i="5"/>
  <c r="O40" i="5"/>
  <c r="L40" i="5"/>
  <c r="I40" i="5"/>
  <c r="E40" i="5"/>
  <c r="O39" i="5"/>
  <c r="L39" i="5"/>
  <c r="I39" i="5"/>
  <c r="E39" i="5"/>
  <c r="O38" i="5"/>
  <c r="L38" i="5"/>
  <c r="I38" i="5"/>
  <c r="F38" i="5"/>
  <c r="O37" i="5"/>
  <c r="L37" i="5"/>
  <c r="I37" i="5"/>
  <c r="E37" i="5"/>
  <c r="O36" i="5"/>
  <c r="L36" i="5"/>
  <c r="I36" i="5"/>
  <c r="E36" i="5"/>
  <c r="F35" i="5" s="1"/>
  <c r="O33" i="5"/>
  <c r="L33" i="5"/>
  <c r="I33" i="5"/>
  <c r="E33" i="5"/>
  <c r="F32" i="5" s="1"/>
  <c r="O32" i="5"/>
  <c r="L32" i="5"/>
  <c r="I32" i="5"/>
  <c r="O31" i="5"/>
  <c r="L31" i="5"/>
  <c r="I31" i="5"/>
  <c r="E31" i="5"/>
  <c r="O30" i="5"/>
  <c r="L30" i="5"/>
  <c r="I30" i="5"/>
  <c r="F30" i="5"/>
  <c r="O29" i="5"/>
  <c r="E29" i="5"/>
  <c r="O28" i="5"/>
  <c r="E28" i="5"/>
  <c r="O27" i="5"/>
  <c r="L27" i="5"/>
  <c r="I27" i="5"/>
  <c r="O26" i="5"/>
  <c r="L26" i="5"/>
  <c r="I26" i="5"/>
  <c r="E26" i="5"/>
  <c r="O25" i="5"/>
  <c r="L25" i="5"/>
  <c r="I25" i="5"/>
  <c r="E25" i="5"/>
  <c r="O24" i="5"/>
  <c r="L24" i="5"/>
  <c r="I24" i="5"/>
  <c r="E24" i="5"/>
  <c r="O23" i="5"/>
  <c r="L23" i="5"/>
  <c r="I23" i="5"/>
  <c r="E23" i="5"/>
  <c r="O22" i="5"/>
  <c r="L22" i="5"/>
  <c r="I22" i="5"/>
  <c r="E22" i="5"/>
  <c r="O21" i="5"/>
  <c r="L21" i="5"/>
  <c r="I21" i="5"/>
  <c r="E21" i="5"/>
  <c r="O20" i="5"/>
  <c r="L20" i="5"/>
  <c r="I20" i="5"/>
  <c r="E20" i="5"/>
  <c r="O19" i="5"/>
  <c r="L19" i="5"/>
  <c r="I19" i="5"/>
  <c r="E19" i="5"/>
  <c r="O18" i="5"/>
  <c r="L18" i="5"/>
  <c r="I18" i="5"/>
  <c r="E18" i="5"/>
  <c r="O17" i="5"/>
  <c r="L17" i="5"/>
  <c r="I17" i="5"/>
  <c r="E17" i="5"/>
  <c r="O16" i="5"/>
  <c r="L16" i="5"/>
  <c r="I16" i="5"/>
  <c r="E16" i="5"/>
  <c r="O15" i="5"/>
  <c r="L15" i="5"/>
  <c r="E15" i="5"/>
  <c r="O14" i="5"/>
  <c r="L14" i="5"/>
  <c r="I14" i="5"/>
  <c r="O13" i="5"/>
  <c r="L13" i="5"/>
  <c r="I13" i="5"/>
  <c r="E13" i="5"/>
  <c r="O12" i="5"/>
  <c r="L12" i="5"/>
  <c r="E12" i="5"/>
  <c r="O11" i="5"/>
  <c r="E11" i="5"/>
  <c r="F14" i="5" l="1"/>
  <c r="F10" i="5"/>
  <c r="F27" i="5"/>
  <c r="O108" i="5"/>
  <c r="O110" i="5" s="1"/>
  <c r="O111" i="5" s="1"/>
  <c r="I103" i="5"/>
  <c r="I104" i="5" s="1"/>
  <c r="O103" i="5"/>
  <c r="L108" i="5"/>
  <c r="L110" i="5" s="1"/>
  <c r="L111" i="5" s="1"/>
  <c r="L103" i="5"/>
  <c r="F99" i="5"/>
  <c r="G38" i="5" s="1"/>
  <c r="G50" i="5"/>
  <c r="I108" i="5"/>
  <c r="L104" i="5" l="1"/>
  <c r="G77" i="5"/>
  <c r="O104" i="5"/>
  <c r="Q104" i="5" s="1"/>
  <c r="S104" i="5" s="1"/>
  <c r="U104" i="5" s="1"/>
  <c r="W104" i="5" s="1"/>
  <c r="Y104" i="5" s="1"/>
  <c r="AA104" i="5" s="1"/>
  <c r="AC104" i="5" s="1"/>
  <c r="AE104" i="5" s="1"/>
  <c r="AG104" i="5" s="1"/>
  <c r="G10" i="5"/>
  <c r="I109" i="5"/>
  <c r="L109" i="5" s="1"/>
  <c r="O109" i="5" s="1"/>
  <c r="Q109" i="5" s="1"/>
  <c r="S109" i="5" s="1"/>
  <c r="U109" i="5" s="1"/>
  <c r="W109" i="5" s="1"/>
  <c r="Y109" i="5" s="1"/>
  <c r="AA109" i="5" s="1"/>
  <c r="AC109" i="5" s="1"/>
  <c r="AE109" i="5" s="1"/>
  <c r="AG109" i="5" s="1"/>
  <c r="I110" i="5"/>
  <c r="I111" i="5" s="1"/>
  <c r="G45" i="5"/>
  <c r="G61" i="5"/>
  <c r="G35" i="5"/>
  <c r="G92" i="5"/>
  <c r="G27" i="5"/>
  <c r="L100" i="5"/>
  <c r="F100" i="5"/>
  <c r="F101" i="5" s="1"/>
  <c r="G55" i="5"/>
  <c r="G32" i="5"/>
  <c r="G86" i="5"/>
  <c r="G14" i="5"/>
  <c r="G30" i="5"/>
  <c r="AG105" i="5" l="1"/>
  <c r="W105" i="5"/>
  <c r="AG110" i="5"/>
  <c r="AG111" i="5" s="1"/>
  <c r="O105" i="5"/>
  <c r="Y105" i="5"/>
  <c r="I105" i="5"/>
  <c r="AE110" i="5"/>
  <c r="AE111" i="5" s="1"/>
  <c r="AE105" i="5"/>
  <c r="AA105" i="5"/>
  <c r="AC105" i="5"/>
  <c r="Q105" i="5"/>
  <c r="S106" i="5" s="1"/>
  <c r="L105" i="5"/>
  <c r="O106" i="5" s="1"/>
  <c r="AC110" i="5"/>
  <c r="AC111" i="5" s="1"/>
  <c r="S105" i="5"/>
  <c r="U105" i="5"/>
  <c r="W106" i="5" s="1"/>
  <c r="Y106" i="5" l="1"/>
  <c r="AG106" i="5"/>
  <c r="Q106" i="5"/>
  <c r="U106" i="5"/>
  <c r="AE106" i="5"/>
  <c r="I106" i="5"/>
  <c r="L106" i="5"/>
  <c r="AC106" i="5"/>
  <c r="AA106" i="5"/>
</calcChain>
</file>

<file path=xl/sharedStrings.xml><?xml version="1.0" encoding="utf-8"?>
<sst xmlns="http://schemas.openxmlformats.org/spreadsheetml/2006/main" count="193" uniqueCount="151">
  <si>
    <t xml:space="preserve">PRESUPUESTO GENERAL </t>
  </si>
  <si>
    <t xml:space="preserve">SEGUMIENTO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</si>
  <si>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</si>
  <si>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</si>
  <si>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</si>
  <si>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</si>
  <si>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</si>
  <si>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</si>
  <si>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</si>
  <si>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</si>
  <si>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</si>
  <si>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</si>
  <si>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</si>
  <si>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</si>
  <si>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CONCEPTO</t>
  </si>
  <si>
    <t>CANT.</t>
  </si>
  <si>
    <t>VR.UND</t>
  </si>
  <si>
    <t>VR.TOTAL</t>
  </si>
  <si>
    <t>G.TOTAL</t>
  </si>
  <si>
    <t>%</t>
  </si>
  <si>
    <t>COSTO</t>
  </si>
  <si>
    <t>1. GESTION  HUMANA</t>
  </si>
  <si>
    <t>1.1 VALORACIONES OCUPACIONALES</t>
  </si>
  <si>
    <t>EXAMENES DE INGRESO</t>
  </si>
  <si>
    <t>EXAMENES PERIODICOS</t>
  </si>
  <si>
    <t>EXAMENES DE EGRESO</t>
  </si>
  <si>
    <t>1.2 DOTACIONES Y EPP</t>
  </si>
  <si>
    <t>CARNETS</t>
  </si>
  <si>
    <t>1.3 GASTOS DE PERSONAL</t>
  </si>
  <si>
    <t xml:space="preserve">NOMINA </t>
  </si>
  <si>
    <t>APORTES SGSS</t>
  </si>
  <si>
    <t>1.4  PROGRAMA MOTIVACIONAL</t>
  </si>
  <si>
    <t>ACTIVIDADES.</t>
  </si>
  <si>
    <t xml:space="preserve">1.5 PROGRAMA DE BIENESTAR Y DESARROLLO </t>
  </si>
  <si>
    <t>2. GESTION HSEQ</t>
  </si>
  <si>
    <t>2.1 CAPACITACIONES</t>
  </si>
  <si>
    <t>2.2 SALUD EN EL TRABAJO</t>
  </si>
  <si>
    <t xml:space="preserve">ACTIVIDADES PVE PSICOSOCIAL </t>
  </si>
  <si>
    <t>ACTIVIDADES PVE CARDIOVASCULAR</t>
  </si>
  <si>
    <t>ACTIVIDADES PVE VISUAL</t>
  </si>
  <si>
    <t>ACTIVIDADES PVE BIOMECANICO</t>
  </si>
  <si>
    <t>PROFESIOGRAMA</t>
  </si>
  <si>
    <t>2.2 AMBIENTE DE TRABAJO</t>
  </si>
  <si>
    <t>ESTUDIO DE LUXOMETRIA</t>
  </si>
  <si>
    <t>ANALISIS DE PUESTOS DE TRABAJO</t>
  </si>
  <si>
    <t>2.3 GESTION AMBIENTAL DE TRABAJO</t>
  </si>
  <si>
    <t>SUMINISTRO DE BOLSAS</t>
  </si>
  <si>
    <t>DISPOSICIÓN FINAL DE RESIDUOS</t>
  </si>
  <si>
    <t>2.4 EQUIPOS ELEMENTOS Y ATENCION DE EMERGENCIAS</t>
  </si>
  <si>
    <t>SEÑALIZACIÓN, AVISOS ADHESIVOS</t>
  </si>
  <si>
    <t xml:space="preserve">BOTIQUIN </t>
  </si>
  <si>
    <t>ARRIENDO</t>
  </si>
  <si>
    <t>MANTENIMIENTO EQUIPOS OFICINA</t>
  </si>
  <si>
    <t>SUMINISTRO DE PAPELERIA</t>
  </si>
  <si>
    <t xml:space="preserve">ASEO Y CAFETERIA </t>
  </si>
  <si>
    <t>GASTOS DE REPRESENTACION</t>
  </si>
  <si>
    <t>4. GESTION GERENCIAL</t>
  </si>
  <si>
    <t>4.1SEGUIMIENTO Y CONTROL</t>
  </si>
  <si>
    <t>DISEÑO E IMPLEMENTACION DE SISTEMA DE GESTION (HSEQ)</t>
  </si>
  <si>
    <t>AUDITORIA INTERNA</t>
  </si>
  <si>
    <t>AUDITORIA DE OTORGAMIENTO Y RENOVACION - CCS</t>
  </si>
  <si>
    <t xml:space="preserve">4.2 RESPONSABILIDAD SOCIAL EMPRESARIAL </t>
  </si>
  <si>
    <t>EVENTOS SOCIALES</t>
  </si>
  <si>
    <t>5. GESTION OPERATIVA</t>
  </si>
  <si>
    <t>OTROS</t>
  </si>
  <si>
    <t>TOTAL DE LA INVERSIÓN</t>
  </si>
  <si>
    <t>Valor mensual para gastos</t>
  </si>
  <si>
    <t xml:space="preserve">TOTAL </t>
  </si>
  <si>
    <t>INVERSION POR MES ($)</t>
  </si>
  <si>
    <t>INVERSION ACUMULADA ($)</t>
  </si>
  <si>
    <t>(%) EJECUTADO MES</t>
  </si>
  <si>
    <t>(%) EJECUCION ACUMULADA</t>
  </si>
  <si>
    <t>No Fact</t>
  </si>
  <si>
    <t>HONORARIOS CAPACITACIONES</t>
  </si>
  <si>
    <t>TIQUETES AEREOS AUDITORIAS</t>
  </si>
  <si>
    <t>HONORARIOS ASESORIA FINANCIERA</t>
  </si>
  <si>
    <t>RENOVACION CAMARA DE COMERCIO</t>
  </si>
  <si>
    <t>MEDICINA PREVENTIVA</t>
  </si>
  <si>
    <t>MANTENIMIENTO INSTALACIONES</t>
  </si>
  <si>
    <t>COMPRA DE CAMARAS Y MANTENIMIENTO</t>
  </si>
  <si>
    <t>Valor mensual para gastos HSE</t>
  </si>
  <si>
    <t>GESTIÓN HSEQ</t>
  </si>
  <si>
    <t>DETALLES</t>
  </si>
  <si>
    <t xml:space="preserve">5.1 </t>
  </si>
  <si>
    <t>3.1 ADMINISTRACION</t>
  </si>
  <si>
    <t>MANTENIMIENTO A HERRAMIENTAS Y EQUIPOS</t>
  </si>
  <si>
    <t>CE 170350</t>
  </si>
  <si>
    <t>DOTACION INICIAL</t>
  </si>
  <si>
    <t>EPP DE REPOSICION</t>
  </si>
  <si>
    <t>COMPRA EXTINTORES Y RECARGA DE EXTINTORES</t>
  </si>
  <si>
    <t>MAYO</t>
  </si>
  <si>
    <t>ABRIL</t>
  </si>
  <si>
    <t>MARZO</t>
  </si>
  <si>
    <t>facturas varias</t>
  </si>
  <si>
    <t>REPOSICION Y COMPRA DE PUNTOS ECOLOGICOS</t>
  </si>
  <si>
    <t>SUMINISTRO DE AGUA TRATADA CONSUMO</t>
  </si>
  <si>
    <t>FEBRERO</t>
  </si>
  <si>
    <t>COMPRA DE EQUIPOS DE OFICINA</t>
  </si>
  <si>
    <t>EQUIPOS DE TRABAJO EN ALTURAS</t>
  </si>
  <si>
    <t>2. GESTION SSTAQ</t>
  </si>
  <si>
    <t xml:space="preserve">3. GESTION ADMINISTRATIVA Y  FINANCIERA </t>
  </si>
  <si>
    <t xml:space="preserve">4. PLANEACION ESTRATEGICA </t>
  </si>
  <si>
    <t>1. GESTION  TALENTO HUMANO</t>
  </si>
  <si>
    <t>3. GESTION COMPRAS</t>
  </si>
  <si>
    <t>5. GESTION OPERACIONES</t>
  </si>
  <si>
    <t>AJUSTE DE PRESUPUESTO HSEQ A NUEVOS CONTRATOS (5%)</t>
  </si>
  <si>
    <t>PRESUPUESTO DE HSEQ</t>
  </si>
  <si>
    <t>COMPRA SOFTWARE CONTABLE</t>
  </si>
  <si>
    <t>SERVICIOS PUBLICOS (INTERNET, ENERGIA)</t>
  </si>
  <si>
    <t xml:space="preserve">AUDITORIA DE OTORGAMIENTO </t>
  </si>
  <si>
    <t xml:space="preserve">AFILIACION </t>
  </si>
  <si>
    <t xml:space="preserve">VIATICOS AUDITORES </t>
  </si>
  <si>
    <t>DESPLAZAMIENTO AUDITORES A PROYECTOS</t>
  </si>
  <si>
    <t>JUNIO</t>
  </si>
  <si>
    <t>JULIO</t>
  </si>
  <si>
    <t>ENERO</t>
  </si>
  <si>
    <t>AGOSTO</t>
  </si>
  <si>
    <t>SEPTIEMBRE</t>
  </si>
  <si>
    <t>OCTUBRE</t>
  </si>
  <si>
    <t>NOVIEMBRE</t>
  </si>
  <si>
    <t>DICIEMBRE</t>
  </si>
  <si>
    <t xml:space="preserve">REFRIGERIOS CAPACITACIONES </t>
  </si>
  <si>
    <t>Examenes de ingreso</t>
  </si>
  <si>
    <t>Examenes de egreso</t>
  </si>
  <si>
    <t>Examenes Periodicos</t>
  </si>
  <si>
    <t>Nomina de HSEQ (aux - coord.)</t>
  </si>
  <si>
    <t>Dotacion</t>
  </si>
  <si>
    <t>Enero</t>
  </si>
  <si>
    <t>Junio</t>
  </si>
  <si>
    <t>Julio</t>
  </si>
  <si>
    <t>Agosto</t>
  </si>
  <si>
    <t>Septiembre</t>
  </si>
  <si>
    <t>Octubre</t>
  </si>
  <si>
    <t>Noviembre</t>
  </si>
  <si>
    <t>Diciembre</t>
  </si>
  <si>
    <t>Febrero</t>
  </si>
  <si>
    <t>Marzo</t>
  </si>
  <si>
    <t>Abril</t>
  </si>
  <si>
    <t>Mayo</t>
  </si>
  <si>
    <t>CAT</t>
  </si>
  <si>
    <t>COMPRA DE ALCOHOLIMETRO</t>
  </si>
  <si>
    <t>CALIBRACION DE EQUIPOS (ALCOHOLIMETRO)</t>
  </si>
  <si>
    <t xml:space="preserve">BIOMETRICOS </t>
  </si>
  <si>
    <t>ALQUILER DE EQUIPOS</t>
  </si>
  <si>
    <t>CE170437</t>
  </si>
  <si>
    <t>ALQUILER DE MAQUINARIA</t>
  </si>
  <si>
    <t>PRUEBAS DE CALIDAD</t>
  </si>
  <si>
    <t xml:space="preserve">CONSUMIBLES </t>
  </si>
  <si>
    <t>VERSION: 001</t>
  </si>
  <si>
    <t>FECHA: AGOSTO 2022</t>
  </si>
  <si>
    <t>CODIGO: 
SGI-GME-FOR-005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</si>
</sst>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\-&quot;$&quot;#,##0"/>
    <numFmt numFmtId="42" formatCode="_-&quot;$&quot;* #,##0_-;\-&quot;$&quot;* #,##0_-;_-&quot;$&quot;* &quot;-&quot;_-;_-@_-"/>
    <numFmt numFmtId="41" formatCode="_-* #,##0_-;\-* #,##0_-;_-* &quot;-&quot;_-;_-@_-"/>
    <numFmt numFmtId="164" formatCode="_-* #,##0.00\ &quot;€&quot;_-;\-* #,##0.00\ &quot;€&quot;_-;_-* &quot;-&quot;??\ &quot;€&quot;_-;_-@_-"/>
    <numFmt numFmtId="165" formatCode="_(* #,##0.00_);_(* \(#,##0.00\);_(* &quot;-&quot;??_);_(@_)"/>
    <numFmt numFmtId="166" formatCode="_(&quot;$&quot;\ * #,##0_);_(&quot;$&quot;\ * \(#,##0\);_(&quot;$&quot;\ * &quot;-&quot;??_);_(@_)"/>
    <numFmt numFmtId="167" formatCode="_-[$$-240A]\ * #,##0_ ;_-[$$-240A]\ * \-#,##0\ ;_-[$$-240A]\ * &quot;-&quot;_ ;_-@_ "/>
    <numFmt numFmtId="168" formatCode="[$$-240A]\ #,##0"/>
    <numFmt numFmtId="169" formatCode="0.0%"/>
    <numFmt numFmtId="170" formatCode="0_ ;\-0\ "/>
    <numFmt numFmtId="171" formatCode="_(* #,##0_);_(* \(#,##0\);_(* &quot;-&quot;??_);_(@_)"/>
  </numFmts>
  <fonts count="19" x14ac:knownFonts="1">
    <font>
      <sz val="10"/>
      <name val="Arial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color theme="0"/>
      <name val="Century Gothic"/>
      <family val="2"/>
    </font>
    <font>
      <b/>
      <i/>
      <u val="singleAccounting"/>
      <sz val="12"/>
      <color rgb="FFFF0000"/>
      <name val="Century Gothic"/>
      <family val="2"/>
    </font>
    <font>
      <b/>
      <sz val="14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0"/>
      <name val="Arial"/>
      <family val="2"/>
    </font>
    <font>
      <b/>
      <sz val="12"/>
      <color theme="0"/>
      <name val="Century Gothic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name val="Century Gothic"/>
      <family val="2"/>
    </font>
    <font>
      <sz val="10"/>
      <color theme="1"/>
      <name val="Arial"/>
      <family val="2"/>
    </font>
    <font>
      <b/>
      <sz val="18"/>
      <color theme="0"/>
      <name val="Century Gothic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-0.249977111117893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</cellStyleXfs>
  <cellXfs count="489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5" fillId="0" borderId="28" xfId="0" applyFont="1" applyFill="1" applyBorder="1" applyAlignment="1">
      <alignment horizontal="center" vertical="center"/>
    </xf>
    <xf numFmtId="3" fontId="5" fillId="0" borderId="28" xfId="0" applyNumberFormat="1" applyFont="1" applyFill="1" applyBorder="1" applyAlignment="1">
      <alignment vertical="center"/>
    </xf>
    <xf numFmtId="3" fontId="5" fillId="0" borderId="29" xfId="0" applyNumberFormat="1" applyFont="1" applyFill="1" applyBorder="1" applyAlignment="1">
      <alignment horizontal="right" vertical="center"/>
    </xf>
    <xf numFmtId="0" fontId="5" fillId="0" borderId="43" xfId="0" applyFont="1" applyFill="1" applyBorder="1" applyAlignment="1">
      <alignment horizontal="center" vertical="center"/>
    </xf>
    <xf numFmtId="3" fontId="5" fillId="0" borderId="43" xfId="0" applyNumberFormat="1" applyFont="1" applyFill="1" applyBorder="1" applyAlignment="1">
      <alignment vertical="center"/>
    </xf>
    <xf numFmtId="3" fontId="5" fillId="0" borderId="4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vertical="center"/>
    </xf>
    <xf numFmtId="3" fontId="5" fillId="0" borderId="10" xfId="0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/>
    </xf>
    <xf numFmtId="3" fontId="5" fillId="0" borderId="15" xfId="0" applyNumberFormat="1" applyFont="1" applyFill="1" applyBorder="1" applyAlignment="1">
      <alignment vertical="center"/>
    </xf>
    <xf numFmtId="3" fontId="5" fillId="0" borderId="47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 vertical="center"/>
    </xf>
    <xf numFmtId="3" fontId="5" fillId="0" borderId="36" xfId="0" applyNumberFormat="1" applyFont="1" applyFill="1" applyBorder="1" applyAlignment="1">
      <alignment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7" xfId="0" applyNumberFormat="1" applyFont="1" applyFill="1" applyBorder="1" applyAlignment="1">
      <alignment vertical="center"/>
    </xf>
    <xf numFmtId="0" fontId="5" fillId="0" borderId="50" xfId="0" applyFont="1" applyFill="1" applyBorder="1" applyAlignment="1">
      <alignment horizontal="center" vertical="center"/>
    </xf>
    <xf numFmtId="3" fontId="5" fillId="0" borderId="50" xfId="0" applyNumberFormat="1" applyFont="1" applyFill="1" applyBorder="1" applyAlignment="1">
      <alignment horizontal="right" vertical="center"/>
    </xf>
    <xf numFmtId="3" fontId="5" fillId="0" borderId="51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vertical="center"/>
    </xf>
    <xf numFmtId="42" fontId="3" fillId="0" borderId="0" xfId="0" applyNumberFormat="1" applyFont="1" applyFill="1" applyBorder="1" applyAlignment="1" applyProtection="1">
      <alignment vertical="center"/>
      <protection locked="0"/>
    </xf>
    <xf numFmtId="42" fontId="3" fillId="0" borderId="0" xfId="0" applyNumberFormat="1" applyFont="1"/>
    <xf numFmtId="166" fontId="3" fillId="0" borderId="20" xfId="2" applyNumberFormat="1" applyFont="1" applyBorder="1" applyAlignment="1">
      <alignment horizontal="center" vertical="center"/>
    </xf>
    <xf numFmtId="42" fontId="4" fillId="0" borderId="0" xfId="0" applyNumberFormat="1" applyFont="1" applyFill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0" fontId="3" fillId="0" borderId="0" xfId="0" applyNumberFormat="1" applyFont="1"/>
    <xf numFmtId="168" fontId="3" fillId="0" borderId="55" xfId="0" applyNumberFormat="1" applyFont="1" applyBorder="1" applyAlignment="1">
      <alignment horizontal="center" vertical="center"/>
    </xf>
    <xf numFmtId="168" fontId="3" fillId="0" borderId="58" xfId="0" applyNumberFormat="1" applyFont="1" applyBorder="1" applyAlignment="1">
      <alignment horizontal="center" vertical="center"/>
    </xf>
    <xf numFmtId="9" fontId="3" fillId="0" borderId="58" xfId="3" applyFont="1" applyBorder="1" applyAlignment="1">
      <alignment horizontal="center" vertical="center"/>
    </xf>
    <xf numFmtId="9" fontId="3" fillId="0" borderId="61" xfId="3" applyFont="1" applyBorder="1" applyAlignment="1">
      <alignment horizontal="center" vertical="center"/>
    </xf>
    <xf numFmtId="9" fontId="3" fillId="0" borderId="61" xfId="3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9" fontId="3" fillId="0" borderId="0" xfId="3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  <protection locked="0"/>
    </xf>
    <xf numFmtId="49" fontId="3" fillId="0" borderId="0" xfId="0" applyNumberFormat="1" applyFont="1"/>
    <xf numFmtId="49" fontId="3" fillId="0" borderId="55" xfId="0" applyNumberFormat="1" applyFont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49" fontId="3" fillId="0" borderId="58" xfId="3" applyNumberFormat="1" applyFont="1" applyBorder="1" applyAlignment="1">
      <alignment horizontal="center" vertical="center"/>
    </xf>
    <xf numFmtId="49" fontId="3" fillId="0" borderId="61" xfId="3" applyNumberFormat="1" applyFont="1" applyBorder="1" applyAlignment="1">
      <alignment horizontal="center" vertical="center"/>
    </xf>
    <xf numFmtId="49" fontId="3" fillId="0" borderId="0" xfId="3" applyNumberFormat="1" applyFont="1" applyBorder="1" applyAlignment="1">
      <alignment horizontal="center" vertical="center"/>
    </xf>
    <xf numFmtId="49" fontId="3" fillId="0" borderId="21" xfId="0" applyNumberFormat="1" applyFont="1" applyFill="1" applyBorder="1" applyAlignment="1" applyProtection="1">
      <alignment horizontal="center" vertical="center"/>
      <protection locked="0"/>
    </xf>
    <xf numFmtId="9" fontId="3" fillId="0" borderId="6" xfId="3" applyFont="1" applyBorder="1" applyAlignment="1">
      <alignment horizontal="center" vertical="center"/>
    </xf>
    <xf numFmtId="9" fontId="3" fillId="0" borderId="6" xfId="3" applyNumberFormat="1" applyFont="1" applyBorder="1" applyAlignment="1">
      <alignment horizontal="center" vertical="center"/>
    </xf>
    <xf numFmtId="49" fontId="3" fillId="0" borderId="6" xfId="3" applyNumberFormat="1" applyFont="1" applyBorder="1" applyAlignment="1">
      <alignment horizontal="center" vertical="center"/>
    </xf>
    <xf numFmtId="6" fontId="7" fillId="2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3" fontId="5" fillId="0" borderId="62" xfId="0" applyNumberFormat="1" applyFont="1" applyFill="1" applyBorder="1" applyAlignment="1">
      <alignment vertical="center"/>
    </xf>
    <xf numFmtId="3" fontId="5" fillId="0" borderId="29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42" fontId="2" fillId="0" borderId="20" xfId="0" applyNumberFormat="1" applyFont="1" applyFill="1" applyBorder="1" applyAlignment="1" applyProtection="1">
      <alignment horizontal="center" vertical="center"/>
      <protection locked="0"/>
    </xf>
    <xf numFmtId="170" fontId="2" fillId="0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3" fontId="5" fillId="0" borderId="15" xfId="0" applyNumberFormat="1" applyFont="1" applyFill="1" applyBorder="1" applyAlignment="1">
      <alignment horizontal="center" vertical="center"/>
    </xf>
    <xf numFmtId="3" fontId="5" fillId="0" borderId="37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0" borderId="0" xfId="0" applyFont="1"/>
    <xf numFmtId="0" fontId="10" fillId="0" borderId="42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vertical="center"/>
    </xf>
    <xf numFmtId="0" fontId="10" fillId="0" borderId="40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/>
    </xf>
    <xf numFmtId="0" fontId="10" fillId="0" borderId="45" xfId="0" applyFont="1" applyFill="1" applyBorder="1" applyAlignment="1">
      <alignment vertical="center"/>
    </xf>
    <xf numFmtId="0" fontId="10" fillId="0" borderId="45" xfId="0" applyFont="1" applyFill="1" applyBorder="1" applyAlignment="1">
      <alignment horizontal="left" vertical="center"/>
    </xf>
    <xf numFmtId="0" fontId="10" fillId="0" borderId="43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/>
    <xf numFmtId="0" fontId="3" fillId="4" borderId="0" xfId="0" applyFont="1" applyFill="1" applyAlignment="1">
      <alignment vertical="center"/>
    </xf>
    <xf numFmtId="0" fontId="9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0" fontId="2" fillId="0" borderId="20" xfId="0" applyNumberFormat="1" applyFont="1" applyFill="1" applyBorder="1" applyAlignment="1">
      <alignment horizontal="center" vertical="center" wrapText="1"/>
    </xf>
    <xf numFmtId="42" fontId="2" fillId="0" borderId="3" xfId="0" applyNumberFormat="1" applyFont="1" applyFill="1" applyBorder="1" applyAlignment="1">
      <alignment horizontal="center" vertical="center"/>
    </xf>
    <xf numFmtId="3" fontId="5" fillId="0" borderId="28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36" xfId="0" applyNumberFormat="1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left" vertical="center" wrapText="1"/>
    </xf>
    <xf numFmtId="0" fontId="10" fillId="0" borderId="52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vertical="center"/>
    </xf>
    <xf numFmtId="0" fontId="10" fillId="0" borderId="46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 wrapText="1"/>
    </xf>
    <xf numFmtId="0" fontId="10" fillId="0" borderId="36" xfId="0" applyFont="1" applyFill="1" applyBorder="1" applyAlignment="1">
      <alignment horizontal="left" vertical="center" wrapText="1"/>
    </xf>
    <xf numFmtId="3" fontId="5" fillId="0" borderId="48" xfId="0" applyNumberFormat="1" applyFont="1" applyFill="1" applyBorder="1" applyAlignment="1">
      <alignment vertical="center"/>
    </xf>
    <xf numFmtId="0" fontId="10" fillId="0" borderId="8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3" fontId="5" fillId="0" borderId="58" xfId="0" applyNumberFormat="1" applyFont="1" applyFill="1" applyBorder="1" applyAlignment="1">
      <alignment vertical="center"/>
    </xf>
    <xf numFmtId="42" fontId="2" fillId="5" borderId="20" xfId="0" applyNumberFormat="1" applyFont="1" applyFill="1" applyBorder="1" applyAlignment="1">
      <alignment horizontal="center" vertical="center"/>
    </xf>
    <xf numFmtId="42" fontId="3" fillId="5" borderId="0" xfId="0" applyNumberFormat="1" applyFont="1" applyFill="1" applyBorder="1" applyAlignment="1" applyProtection="1">
      <alignment vertical="center"/>
      <protection locked="0"/>
    </xf>
    <xf numFmtId="42" fontId="3" fillId="5" borderId="0" xfId="0" applyNumberFormat="1" applyFont="1" applyFill="1"/>
    <xf numFmtId="168" fontId="3" fillId="5" borderId="55" xfId="0" applyNumberFormat="1" applyFont="1" applyFill="1" applyBorder="1" applyAlignment="1">
      <alignment horizontal="center" vertical="center"/>
    </xf>
    <xf numFmtId="168" fontId="3" fillId="5" borderId="58" xfId="0" applyNumberFormat="1" applyFont="1" applyFill="1" applyBorder="1" applyAlignment="1">
      <alignment horizontal="center" vertical="center"/>
    </xf>
    <xf numFmtId="9" fontId="3" fillId="5" borderId="58" xfId="3" applyFont="1" applyFill="1" applyBorder="1" applyAlignment="1">
      <alignment horizontal="center" vertical="center"/>
    </xf>
    <xf numFmtId="9" fontId="3" fillId="5" borderId="61" xfId="3" applyFont="1" applyFill="1" applyBorder="1" applyAlignment="1">
      <alignment horizontal="center" vertical="center"/>
    </xf>
    <xf numFmtId="9" fontId="3" fillId="5" borderId="6" xfId="3" applyFont="1" applyFill="1" applyBorder="1" applyAlignment="1">
      <alignment horizontal="center" vertical="center"/>
    </xf>
    <xf numFmtId="9" fontId="3" fillId="5" borderId="0" xfId="3" applyFont="1" applyFill="1" applyBorder="1" applyAlignment="1">
      <alignment horizontal="center" vertical="center"/>
    </xf>
    <xf numFmtId="42" fontId="2" fillId="6" borderId="2" xfId="0" applyNumberFormat="1" applyFont="1" applyFill="1" applyBorder="1" applyAlignment="1">
      <alignment horizontal="center" vertical="center"/>
    </xf>
    <xf numFmtId="42" fontId="3" fillId="6" borderId="21" xfId="0" applyNumberFormat="1" applyFont="1" applyFill="1" applyBorder="1" applyAlignment="1" applyProtection="1">
      <alignment vertical="center"/>
      <protection locked="0"/>
    </xf>
    <xf numFmtId="42" fontId="3" fillId="6" borderId="1" xfId="0" applyNumberFormat="1" applyFont="1" applyFill="1" applyBorder="1" applyAlignment="1" applyProtection="1">
      <alignment vertical="center"/>
      <protection locked="0"/>
    </xf>
    <xf numFmtId="42" fontId="3" fillId="6" borderId="20" xfId="0" applyNumberFormat="1" applyFont="1" applyFill="1" applyBorder="1" applyAlignment="1" applyProtection="1">
      <alignment vertical="center"/>
      <protection locked="0"/>
    </xf>
    <xf numFmtId="42" fontId="3" fillId="6" borderId="0" xfId="0" applyNumberFormat="1" applyFont="1" applyFill="1" applyBorder="1" applyAlignment="1" applyProtection="1">
      <alignment vertical="center"/>
      <protection locked="0"/>
    </xf>
    <xf numFmtId="42" fontId="3" fillId="6" borderId="0" xfId="0" applyNumberFormat="1" applyFont="1" applyFill="1"/>
    <xf numFmtId="42" fontId="4" fillId="6" borderId="0" xfId="0" applyNumberFormat="1" applyFont="1" applyFill="1" applyAlignment="1">
      <alignment horizontal="left" vertical="center"/>
    </xf>
    <xf numFmtId="42" fontId="7" fillId="6" borderId="0" xfId="0" applyNumberFormat="1" applyFont="1" applyFill="1" applyAlignment="1">
      <alignment horizontal="left" vertical="center"/>
    </xf>
    <xf numFmtId="168" fontId="3" fillId="6" borderId="55" xfId="0" applyNumberFormat="1" applyFont="1" applyFill="1" applyBorder="1" applyAlignment="1">
      <alignment horizontal="center" vertical="center"/>
    </xf>
    <xf numFmtId="168" fontId="3" fillId="6" borderId="58" xfId="0" applyNumberFormat="1" applyFont="1" applyFill="1" applyBorder="1" applyAlignment="1">
      <alignment horizontal="center" vertical="center"/>
    </xf>
    <xf numFmtId="9" fontId="3" fillId="6" borderId="58" xfId="3" applyFont="1" applyFill="1" applyBorder="1" applyAlignment="1">
      <alignment horizontal="center" vertical="center"/>
    </xf>
    <xf numFmtId="9" fontId="3" fillId="6" borderId="61" xfId="3" applyNumberFormat="1" applyFont="1" applyFill="1" applyBorder="1" applyAlignment="1">
      <alignment horizontal="center" vertical="center"/>
    </xf>
    <xf numFmtId="9" fontId="3" fillId="6" borderId="6" xfId="3" applyNumberFormat="1" applyFont="1" applyFill="1" applyBorder="1" applyAlignment="1">
      <alignment horizontal="center" vertical="center"/>
    </xf>
    <xf numFmtId="9" fontId="3" fillId="6" borderId="61" xfId="3" applyFont="1" applyFill="1" applyBorder="1" applyAlignment="1">
      <alignment horizontal="center" vertical="center"/>
    </xf>
    <xf numFmtId="9" fontId="3" fillId="6" borderId="0" xfId="3" applyFont="1" applyFill="1" applyBorder="1" applyAlignment="1">
      <alignment horizontal="center" vertical="center"/>
    </xf>
    <xf numFmtId="42" fontId="3" fillId="7" borderId="21" xfId="0" applyNumberFormat="1" applyFont="1" applyFill="1" applyBorder="1" applyAlignment="1" applyProtection="1">
      <alignment vertical="center"/>
      <protection locked="0"/>
    </xf>
    <xf numFmtId="42" fontId="3" fillId="7" borderId="1" xfId="0" applyNumberFormat="1" applyFont="1" applyFill="1" applyBorder="1" applyAlignment="1" applyProtection="1">
      <alignment vertical="center"/>
      <protection locked="0"/>
    </xf>
    <xf numFmtId="42" fontId="3" fillId="7" borderId="20" xfId="0" applyNumberFormat="1" applyFont="1" applyFill="1" applyBorder="1" applyAlignment="1" applyProtection="1">
      <alignment vertical="center"/>
      <protection locked="0"/>
    </xf>
    <xf numFmtId="42" fontId="3" fillId="7" borderId="0" xfId="0" applyNumberFormat="1" applyFont="1" applyFill="1" applyBorder="1" applyAlignment="1" applyProtection="1">
      <alignment vertical="center"/>
      <protection locked="0"/>
    </xf>
    <xf numFmtId="168" fontId="3" fillId="7" borderId="55" xfId="0" applyNumberFormat="1" applyFont="1" applyFill="1" applyBorder="1" applyAlignment="1">
      <alignment horizontal="center" vertical="center"/>
    </xf>
    <xf numFmtId="168" fontId="3" fillId="7" borderId="58" xfId="0" applyNumberFormat="1" applyFont="1" applyFill="1" applyBorder="1" applyAlignment="1">
      <alignment horizontal="center" vertical="center"/>
    </xf>
    <xf numFmtId="9" fontId="3" fillId="7" borderId="58" xfId="3" applyFont="1" applyFill="1" applyBorder="1" applyAlignment="1">
      <alignment horizontal="center" vertical="center"/>
    </xf>
    <xf numFmtId="9" fontId="3" fillId="7" borderId="61" xfId="3" applyNumberFormat="1" applyFont="1" applyFill="1" applyBorder="1" applyAlignment="1">
      <alignment horizontal="center" vertical="center"/>
    </xf>
    <xf numFmtId="9" fontId="3" fillId="7" borderId="6" xfId="3" applyNumberFormat="1" applyFont="1" applyFill="1" applyBorder="1" applyAlignment="1">
      <alignment horizontal="center" vertical="center"/>
    </xf>
    <xf numFmtId="9" fontId="3" fillId="7" borderId="61" xfId="3" applyFont="1" applyFill="1" applyBorder="1" applyAlignment="1">
      <alignment horizontal="center" vertical="center"/>
    </xf>
    <xf numFmtId="9" fontId="3" fillId="7" borderId="0" xfId="3" applyFont="1" applyFill="1" applyBorder="1" applyAlignment="1">
      <alignment horizontal="center" vertical="center"/>
    </xf>
    <xf numFmtId="42" fontId="2" fillId="8" borderId="2" xfId="0" applyNumberFormat="1" applyFont="1" applyFill="1" applyBorder="1" applyAlignment="1">
      <alignment horizontal="center" vertical="center"/>
    </xf>
    <xf numFmtId="42" fontId="3" fillId="8" borderId="21" xfId="0" applyNumberFormat="1" applyFont="1" applyFill="1" applyBorder="1" applyAlignment="1" applyProtection="1">
      <alignment vertical="center"/>
      <protection locked="0"/>
    </xf>
    <xf numFmtId="42" fontId="3" fillId="8" borderId="1" xfId="0" applyNumberFormat="1" applyFont="1" applyFill="1" applyBorder="1" applyAlignment="1" applyProtection="1">
      <alignment vertical="center"/>
      <protection locked="0"/>
    </xf>
    <xf numFmtId="42" fontId="3" fillId="8" borderId="0" xfId="0" applyNumberFormat="1" applyFont="1" applyFill="1" applyBorder="1" applyAlignment="1" applyProtection="1">
      <alignment vertical="center"/>
      <protection locked="0"/>
    </xf>
    <xf numFmtId="42" fontId="3" fillId="8" borderId="0" xfId="0" applyNumberFormat="1" applyFont="1" applyFill="1"/>
    <xf numFmtId="0" fontId="3" fillId="8" borderId="0" xfId="0" applyFont="1" applyFill="1" applyAlignment="1">
      <alignment vertical="center"/>
    </xf>
    <xf numFmtId="168" fontId="3" fillId="8" borderId="55" xfId="0" applyNumberFormat="1" applyFont="1" applyFill="1" applyBorder="1" applyAlignment="1">
      <alignment horizontal="center" vertical="center"/>
    </xf>
    <xf numFmtId="168" fontId="3" fillId="8" borderId="58" xfId="0" applyNumberFormat="1" applyFont="1" applyFill="1" applyBorder="1" applyAlignment="1">
      <alignment horizontal="center" vertical="center"/>
    </xf>
    <xf numFmtId="9" fontId="3" fillId="8" borderId="58" xfId="3" applyFont="1" applyFill="1" applyBorder="1" applyAlignment="1">
      <alignment horizontal="center" vertical="center"/>
    </xf>
    <xf numFmtId="9" fontId="3" fillId="8" borderId="61" xfId="3" applyNumberFormat="1" applyFont="1" applyFill="1" applyBorder="1" applyAlignment="1">
      <alignment horizontal="center" vertical="center"/>
    </xf>
    <xf numFmtId="9" fontId="3" fillId="8" borderId="6" xfId="3" applyNumberFormat="1" applyFont="1" applyFill="1" applyBorder="1" applyAlignment="1">
      <alignment horizontal="center" vertical="center"/>
    </xf>
    <xf numFmtId="9" fontId="3" fillId="8" borderId="61" xfId="3" applyFont="1" applyFill="1" applyBorder="1" applyAlignment="1">
      <alignment horizontal="center" vertical="center"/>
    </xf>
    <xf numFmtId="9" fontId="3" fillId="8" borderId="0" xfId="3" applyFont="1" applyFill="1" applyBorder="1" applyAlignment="1">
      <alignment horizontal="center" vertical="center"/>
    </xf>
    <xf numFmtId="42" fontId="2" fillId="9" borderId="2" xfId="0" applyNumberFormat="1" applyFont="1" applyFill="1" applyBorder="1" applyAlignment="1">
      <alignment horizontal="center" vertical="center"/>
    </xf>
    <xf numFmtId="42" fontId="3" fillId="9" borderId="21" xfId="0" applyNumberFormat="1" applyFont="1" applyFill="1" applyBorder="1" applyAlignment="1" applyProtection="1">
      <alignment vertical="center"/>
      <protection locked="0"/>
    </xf>
    <xf numFmtId="42" fontId="3" fillId="9" borderId="1" xfId="0" applyNumberFormat="1" applyFont="1" applyFill="1" applyBorder="1" applyAlignment="1" applyProtection="1">
      <alignment vertical="center"/>
      <protection locked="0"/>
    </xf>
    <xf numFmtId="42" fontId="3" fillId="9" borderId="20" xfId="0" applyNumberFormat="1" applyFont="1" applyFill="1" applyBorder="1" applyAlignment="1" applyProtection="1">
      <alignment vertical="center"/>
      <protection locked="0"/>
    </xf>
    <xf numFmtId="42" fontId="3" fillId="9" borderId="0" xfId="0" applyNumberFormat="1" applyFont="1" applyFill="1" applyBorder="1" applyAlignment="1" applyProtection="1">
      <alignment vertical="center"/>
      <protection locked="0"/>
    </xf>
    <xf numFmtId="42" fontId="3" fillId="9" borderId="0" xfId="0" applyNumberFormat="1" applyFont="1" applyFill="1"/>
    <xf numFmtId="168" fontId="3" fillId="9" borderId="55" xfId="0" applyNumberFormat="1" applyFont="1" applyFill="1" applyBorder="1" applyAlignment="1">
      <alignment horizontal="center" vertical="center"/>
    </xf>
    <xf numFmtId="168" fontId="3" fillId="9" borderId="58" xfId="0" applyNumberFormat="1" applyFont="1" applyFill="1" applyBorder="1" applyAlignment="1">
      <alignment horizontal="center" vertical="center"/>
    </xf>
    <xf numFmtId="9" fontId="3" fillId="9" borderId="58" xfId="3" applyFont="1" applyFill="1" applyBorder="1" applyAlignment="1">
      <alignment horizontal="center" vertical="center"/>
    </xf>
    <xf numFmtId="9" fontId="3" fillId="9" borderId="61" xfId="3" applyNumberFormat="1" applyFont="1" applyFill="1" applyBorder="1" applyAlignment="1">
      <alignment horizontal="center" vertical="center"/>
    </xf>
    <xf numFmtId="9" fontId="3" fillId="9" borderId="6" xfId="3" applyNumberFormat="1" applyFont="1" applyFill="1" applyBorder="1" applyAlignment="1">
      <alignment horizontal="center" vertical="center"/>
    </xf>
    <xf numFmtId="9" fontId="3" fillId="9" borderId="61" xfId="3" applyFont="1" applyFill="1" applyBorder="1" applyAlignment="1">
      <alignment horizontal="center" vertical="center"/>
    </xf>
    <xf numFmtId="9" fontId="3" fillId="9" borderId="0" xfId="3" applyFont="1" applyFill="1" applyBorder="1" applyAlignment="1">
      <alignment horizontal="center" vertical="center"/>
    </xf>
    <xf numFmtId="0" fontId="3" fillId="6" borderId="0" xfId="0" applyFont="1" applyFill="1"/>
    <xf numFmtId="0" fontId="2" fillId="7" borderId="20" xfId="0" applyFont="1" applyFill="1" applyBorder="1" applyAlignment="1">
      <alignment horizontal="center" vertical="center"/>
    </xf>
    <xf numFmtId="0" fontId="3" fillId="7" borderId="0" xfId="0" applyFont="1" applyFill="1"/>
    <xf numFmtId="0" fontId="2" fillId="7" borderId="0" xfId="0" applyFont="1" applyFill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42" fontId="3" fillId="10" borderId="21" xfId="0" applyNumberFormat="1" applyFont="1" applyFill="1" applyBorder="1" applyAlignment="1" applyProtection="1">
      <alignment vertical="center"/>
      <protection locked="0"/>
    </xf>
    <xf numFmtId="42" fontId="3" fillId="10" borderId="1" xfId="0" applyNumberFormat="1" applyFont="1" applyFill="1" applyBorder="1" applyAlignment="1" applyProtection="1">
      <alignment vertical="center"/>
      <protection locked="0"/>
    </xf>
    <xf numFmtId="42" fontId="3" fillId="10" borderId="20" xfId="0" applyNumberFormat="1" applyFont="1" applyFill="1" applyBorder="1" applyAlignment="1" applyProtection="1">
      <alignment vertical="center"/>
      <protection locked="0"/>
    </xf>
    <xf numFmtId="42" fontId="3" fillId="10" borderId="0" xfId="0" applyNumberFormat="1" applyFont="1" applyFill="1" applyBorder="1" applyAlignment="1" applyProtection="1">
      <alignment vertical="center"/>
      <protection locked="0"/>
    </xf>
    <xf numFmtId="0" fontId="3" fillId="10" borderId="0" xfId="0" applyFont="1" applyFill="1"/>
    <xf numFmtId="168" fontId="3" fillId="10" borderId="55" xfId="0" applyNumberFormat="1" applyFont="1" applyFill="1" applyBorder="1" applyAlignment="1">
      <alignment horizontal="center" vertical="center"/>
    </xf>
    <xf numFmtId="168" fontId="3" fillId="10" borderId="58" xfId="0" applyNumberFormat="1" applyFont="1" applyFill="1" applyBorder="1" applyAlignment="1">
      <alignment horizontal="center" vertical="center"/>
    </xf>
    <xf numFmtId="9" fontId="3" fillId="10" borderId="58" xfId="3" applyFont="1" applyFill="1" applyBorder="1" applyAlignment="1">
      <alignment horizontal="center" vertical="center"/>
    </xf>
    <xf numFmtId="9" fontId="3" fillId="10" borderId="61" xfId="3" applyNumberFormat="1" applyFont="1" applyFill="1" applyBorder="1" applyAlignment="1">
      <alignment horizontal="center" vertical="center"/>
    </xf>
    <xf numFmtId="9" fontId="3" fillId="10" borderId="6" xfId="3" applyNumberFormat="1" applyFont="1" applyFill="1" applyBorder="1" applyAlignment="1">
      <alignment horizontal="center" vertical="center"/>
    </xf>
    <xf numFmtId="9" fontId="3" fillId="10" borderId="61" xfId="3" applyFont="1" applyFill="1" applyBorder="1" applyAlignment="1">
      <alignment horizontal="center" vertical="center"/>
    </xf>
    <xf numFmtId="9" fontId="3" fillId="10" borderId="0" xfId="3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42" fontId="3" fillId="11" borderId="21" xfId="0" applyNumberFormat="1" applyFont="1" applyFill="1" applyBorder="1" applyAlignment="1" applyProtection="1">
      <alignment vertical="center"/>
      <protection locked="0"/>
    </xf>
    <xf numFmtId="42" fontId="3" fillId="11" borderId="1" xfId="0" applyNumberFormat="1" applyFont="1" applyFill="1" applyBorder="1" applyAlignment="1" applyProtection="1">
      <alignment vertical="center"/>
      <protection locked="0"/>
    </xf>
    <xf numFmtId="42" fontId="3" fillId="11" borderId="20" xfId="0" applyNumberFormat="1" applyFont="1" applyFill="1" applyBorder="1" applyAlignment="1" applyProtection="1">
      <alignment vertical="center"/>
      <protection locked="0"/>
    </xf>
    <xf numFmtId="42" fontId="3" fillId="11" borderId="0" xfId="0" applyNumberFormat="1" applyFont="1" applyFill="1" applyBorder="1" applyAlignment="1" applyProtection="1">
      <alignment vertical="center"/>
      <protection locked="0"/>
    </xf>
    <xf numFmtId="0" fontId="3" fillId="11" borderId="0" xfId="0" applyFont="1" applyFill="1"/>
    <xf numFmtId="168" fontId="3" fillId="11" borderId="55" xfId="0" applyNumberFormat="1" applyFont="1" applyFill="1" applyBorder="1" applyAlignment="1">
      <alignment horizontal="center" vertical="center"/>
    </xf>
    <xf numFmtId="168" fontId="3" fillId="11" borderId="58" xfId="0" applyNumberFormat="1" applyFont="1" applyFill="1" applyBorder="1" applyAlignment="1">
      <alignment horizontal="center" vertical="center"/>
    </xf>
    <xf numFmtId="9" fontId="3" fillId="11" borderId="58" xfId="3" applyFont="1" applyFill="1" applyBorder="1" applyAlignment="1">
      <alignment horizontal="center" vertical="center"/>
    </xf>
    <xf numFmtId="9" fontId="3" fillId="11" borderId="61" xfId="3" applyNumberFormat="1" applyFont="1" applyFill="1" applyBorder="1" applyAlignment="1">
      <alignment horizontal="center" vertical="center"/>
    </xf>
    <xf numFmtId="9" fontId="3" fillId="11" borderId="6" xfId="3" applyNumberFormat="1" applyFont="1" applyFill="1" applyBorder="1" applyAlignment="1">
      <alignment horizontal="center" vertical="center"/>
    </xf>
    <xf numFmtId="9" fontId="3" fillId="11" borderId="61" xfId="3" applyFont="1" applyFill="1" applyBorder="1" applyAlignment="1">
      <alignment horizontal="center" vertical="center"/>
    </xf>
    <xf numFmtId="9" fontId="3" fillId="11" borderId="0" xfId="3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42" fontId="3" fillId="12" borderId="21" xfId="0" applyNumberFormat="1" applyFont="1" applyFill="1" applyBorder="1" applyAlignment="1" applyProtection="1">
      <alignment vertical="center"/>
      <protection locked="0"/>
    </xf>
    <xf numFmtId="42" fontId="3" fillId="12" borderId="1" xfId="0" applyNumberFormat="1" applyFont="1" applyFill="1" applyBorder="1" applyAlignment="1" applyProtection="1">
      <alignment vertical="center"/>
      <protection locked="0"/>
    </xf>
    <xf numFmtId="42" fontId="3" fillId="12" borderId="20" xfId="0" applyNumberFormat="1" applyFont="1" applyFill="1" applyBorder="1" applyAlignment="1" applyProtection="1">
      <alignment vertical="center"/>
      <protection locked="0"/>
    </xf>
    <xf numFmtId="42" fontId="3" fillId="12" borderId="0" xfId="0" applyNumberFormat="1" applyFont="1" applyFill="1" applyBorder="1" applyAlignment="1" applyProtection="1">
      <alignment vertical="center"/>
      <protection locked="0"/>
    </xf>
    <xf numFmtId="0" fontId="3" fillId="12" borderId="0" xfId="0" applyFont="1" applyFill="1"/>
    <xf numFmtId="168" fontId="3" fillId="12" borderId="55" xfId="0" applyNumberFormat="1" applyFont="1" applyFill="1" applyBorder="1" applyAlignment="1">
      <alignment horizontal="center" vertical="center"/>
    </xf>
    <xf numFmtId="168" fontId="3" fillId="12" borderId="58" xfId="0" applyNumberFormat="1" applyFont="1" applyFill="1" applyBorder="1" applyAlignment="1">
      <alignment horizontal="center" vertical="center"/>
    </xf>
    <xf numFmtId="9" fontId="3" fillId="12" borderId="58" xfId="3" applyFont="1" applyFill="1" applyBorder="1" applyAlignment="1">
      <alignment horizontal="center" vertical="center"/>
    </xf>
    <xf numFmtId="9" fontId="3" fillId="12" borderId="61" xfId="3" applyNumberFormat="1" applyFont="1" applyFill="1" applyBorder="1" applyAlignment="1">
      <alignment horizontal="center" vertical="center"/>
    </xf>
    <xf numFmtId="9" fontId="3" fillId="12" borderId="6" xfId="3" applyNumberFormat="1" applyFont="1" applyFill="1" applyBorder="1" applyAlignment="1">
      <alignment horizontal="center" vertical="center"/>
    </xf>
    <xf numFmtId="9" fontId="3" fillId="12" borderId="61" xfId="3" applyFont="1" applyFill="1" applyBorder="1" applyAlignment="1">
      <alignment horizontal="center" vertical="center"/>
    </xf>
    <xf numFmtId="9" fontId="3" fillId="12" borderId="0" xfId="3" applyFont="1" applyFill="1" applyBorder="1" applyAlignment="1">
      <alignment horizontal="center" vertical="center"/>
    </xf>
    <xf numFmtId="42" fontId="2" fillId="11" borderId="2" xfId="0" applyNumberFormat="1" applyFont="1" applyFill="1" applyBorder="1" applyAlignment="1">
      <alignment horizontal="center" vertical="center"/>
    </xf>
    <xf numFmtId="42" fontId="3" fillId="11" borderId="0" xfId="0" applyNumberFormat="1" applyFont="1" applyFill="1"/>
    <xf numFmtId="0" fontId="2" fillId="13" borderId="2" xfId="0" applyFont="1" applyFill="1" applyBorder="1" applyAlignment="1">
      <alignment horizontal="center" vertical="center"/>
    </xf>
    <xf numFmtId="42" fontId="3" fillId="13" borderId="21" xfId="0" applyNumberFormat="1" applyFont="1" applyFill="1" applyBorder="1" applyAlignment="1" applyProtection="1">
      <alignment vertical="center"/>
      <protection locked="0"/>
    </xf>
    <xf numFmtId="42" fontId="3" fillId="13" borderId="1" xfId="0" applyNumberFormat="1" applyFont="1" applyFill="1" applyBorder="1" applyAlignment="1" applyProtection="1">
      <alignment vertical="center"/>
      <protection locked="0"/>
    </xf>
    <xf numFmtId="42" fontId="3" fillId="13" borderId="20" xfId="0" applyNumberFormat="1" applyFont="1" applyFill="1" applyBorder="1" applyAlignment="1" applyProtection="1">
      <alignment vertical="center"/>
      <protection locked="0"/>
    </xf>
    <xf numFmtId="42" fontId="3" fillId="13" borderId="0" xfId="0" applyNumberFormat="1" applyFont="1" applyFill="1" applyBorder="1" applyAlignment="1" applyProtection="1">
      <alignment vertical="center"/>
      <protection locked="0"/>
    </xf>
    <xf numFmtId="0" fontId="3" fillId="13" borderId="0" xfId="0" applyFont="1" applyFill="1"/>
    <xf numFmtId="168" fontId="3" fillId="13" borderId="55" xfId="0" applyNumberFormat="1" applyFont="1" applyFill="1" applyBorder="1" applyAlignment="1">
      <alignment horizontal="center" vertical="center"/>
    </xf>
    <xf numFmtId="168" fontId="3" fillId="13" borderId="58" xfId="0" applyNumberFormat="1" applyFont="1" applyFill="1" applyBorder="1" applyAlignment="1">
      <alignment horizontal="center" vertical="center"/>
    </xf>
    <xf numFmtId="9" fontId="3" fillId="13" borderId="58" xfId="3" applyFont="1" applyFill="1" applyBorder="1" applyAlignment="1">
      <alignment horizontal="center" vertical="center"/>
    </xf>
    <xf numFmtId="9" fontId="3" fillId="13" borderId="61" xfId="3" applyNumberFormat="1" applyFont="1" applyFill="1" applyBorder="1" applyAlignment="1">
      <alignment horizontal="center" vertical="center"/>
    </xf>
    <xf numFmtId="9" fontId="3" fillId="13" borderId="6" xfId="3" applyNumberFormat="1" applyFont="1" applyFill="1" applyBorder="1" applyAlignment="1">
      <alignment horizontal="center" vertical="center"/>
    </xf>
    <xf numFmtId="9" fontId="3" fillId="13" borderId="61" xfId="3" applyFont="1" applyFill="1" applyBorder="1" applyAlignment="1">
      <alignment horizontal="center" vertical="center"/>
    </xf>
    <xf numFmtId="9" fontId="3" fillId="13" borderId="0" xfId="3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/>
    </xf>
    <xf numFmtId="42" fontId="3" fillId="14" borderId="21" xfId="0" applyNumberFormat="1" applyFont="1" applyFill="1" applyBorder="1" applyAlignment="1" applyProtection="1">
      <alignment vertical="center"/>
      <protection locked="0"/>
    </xf>
    <xf numFmtId="42" fontId="3" fillId="14" borderId="1" xfId="0" applyNumberFormat="1" applyFont="1" applyFill="1" applyBorder="1" applyAlignment="1" applyProtection="1">
      <alignment vertical="center"/>
      <protection locked="0"/>
    </xf>
    <xf numFmtId="42" fontId="3" fillId="14" borderId="20" xfId="0" applyNumberFormat="1" applyFont="1" applyFill="1" applyBorder="1" applyAlignment="1" applyProtection="1">
      <alignment vertical="center"/>
      <protection locked="0"/>
    </xf>
    <xf numFmtId="42" fontId="3" fillId="14" borderId="0" xfId="0" applyNumberFormat="1" applyFont="1" applyFill="1" applyBorder="1" applyAlignment="1" applyProtection="1">
      <alignment vertical="center"/>
      <protection locked="0"/>
    </xf>
    <xf numFmtId="0" fontId="3" fillId="14" borderId="0" xfId="0" applyFont="1" applyFill="1"/>
    <xf numFmtId="168" fontId="3" fillId="14" borderId="55" xfId="0" applyNumberFormat="1" applyFont="1" applyFill="1" applyBorder="1" applyAlignment="1">
      <alignment horizontal="center" vertical="center"/>
    </xf>
    <xf numFmtId="168" fontId="3" fillId="14" borderId="58" xfId="0" applyNumberFormat="1" applyFont="1" applyFill="1" applyBorder="1" applyAlignment="1">
      <alignment horizontal="center" vertical="center"/>
    </xf>
    <xf numFmtId="9" fontId="3" fillId="14" borderId="58" xfId="3" applyFont="1" applyFill="1" applyBorder="1" applyAlignment="1">
      <alignment horizontal="center" vertical="center"/>
    </xf>
    <xf numFmtId="9" fontId="3" fillId="14" borderId="61" xfId="3" applyNumberFormat="1" applyFont="1" applyFill="1" applyBorder="1" applyAlignment="1">
      <alignment horizontal="center" vertical="center"/>
    </xf>
    <xf numFmtId="9" fontId="3" fillId="14" borderId="6" xfId="3" applyNumberFormat="1" applyFont="1" applyFill="1" applyBorder="1" applyAlignment="1">
      <alignment horizontal="center" vertical="center"/>
    </xf>
    <xf numFmtId="9" fontId="3" fillId="14" borderId="61" xfId="3" applyFont="1" applyFill="1" applyBorder="1" applyAlignment="1">
      <alignment horizontal="center" vertical="center"/>
    </xf>
    <xf numFmtId="9" fontId="3" fillId="14" borderId="0" xfId="3" applyFont="1" applyFill="1" applyBorder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10" fillId="12" borderId="11" xfId="0" applyFont="1" applyFill="1" applyBorder="1" applyAlignment="1">
      <alignment horizontal="left" vertical="center" wrapText="1"/>
    </xf>
    <xf numFmtId="3" fontId="5" fillId="12" borderId="23" xfId="0" applyNumberFormat="1" applyFont="1" applyFill="1" applyBorder="1" applyAlignment="1">
      <alignment horizontal="center" vertical="center"/>
    </xf>
    <xf numFmtId="3" fontId="5" fillId="12" borderId="23" xfId="0" applyNumberFormat="1" applyFont="1" applyFill="1" applyBorder="1" applyAlignment="1">
      <alignment horizontal="right" vertical="center"/>
    </xf>
    <xf numFmtId="3" fontId="5" fillId="12" borderId="24" xfId="0" applyNumberFormat="1" applyFont="1" applyFill="1" applyBorder="1" applyAlignment="1">
      <alignment horizontal="right" vertical="center"/>
    </xf>
    <xf numFmtId="49" fontId="3" fillId="12" borderId="21" xfId="0" applyNumberFormat="1" applyFont="1" applyFill="1" applyBorder="1" applyAlignment="1" applyProtection="1">
      <alignment horizontal="center" vertical="center"/>
      <protection locked="0"/>
    </xf>
    <xf numFmtId="0" fontId="10" fillId="12" borderId="35" xfId="0" applyFont="1" applyFill="1" applyBorder="1" applyAlignment="1">
      <alignment horizontal="left" vertical="center" wrapText="1"/>
    </xf>
    <xf numFmtId="3" fontId="5" fillId="12" borderId="36" xfId="0" applyNumberFormat="1" applyFont="1" applyFill="1" applyBorder="1" applyAlignment="1">
      <alignment horizontal="center" vertical="center"/>
    </xf>
    <xf numFmtId="3" fontId="5" fillId="12" borderId="36" xfId="0" applyNumberFormat="1" applyFont="1" applyFill="1" applyBorder="1" applyAlignment="1">
      <alignment vertical="center"/>
    </xf>
    <xf numFmtId="3" fontId="5" fillId="12" borderId="37" xfId="0" applyNumberFormat="1" applyFont="1" applyFill="1" applyBorder="1" applyAlignment="1">
      <alignment vertical="center"/>
    </xf>
    <xf numFmtId="49" fontId="3" fillId="12" borderId="1" xfId="0" applyNumberFormat="1" applyFont="1" applyFill="1" applyBorder="1" applyAlignment="1" applyProtection="1">
      <alignment horizontal="center" vertical="center"/>
      <protection locked="0"/>
    </xf>
    <xf numFmtId="0" fontId="10" fillId="12" borderId="28" xfId="0" applyFont="1" applyFill="1" applyBorder="1" applyAlignment="1">
      <alignment horizontal="left" vertical="center" wrapText="1"/>
    </xf>
    <xf numFmtId="0" fontId="5" fillId="12" borderId="28" xfId="0" applyFont="1" applyFill="1" applyBorder="1" applyAlignment="1">
      <alignment horizontal="center" vertical="center"/>
    </xf>
    <xf numFmtId="3" fontId="5" fillId="12" borderId="28" xfId="0" applyNumberFormat="1" applyFont="1" applyFill="1" applyBorder="1" applyAlignment="1">
      <alignment vertical="center"/>
    </xf>
    <xf numFmtId="3" fontId="5" fillId="12" borderId="47" xfId="0" applyNumberFormat="1" applyFont="1" applyFill="1" applyBorder="1" applyAlignment="1">
      <alignment vertical="center"/>
    </xf>
    <xf numFmtId="49" fontId="2" fillId="12" borderId="21" xfId="0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Fill="1" applyBorder="1" applyAlignment="1" applyProtection="1">
      <alignment horizontal="center" vertical="center"/>
      <protection locked="0"/>
    </xf>
    <xf numFmtId="49" fontId="2" fillId="1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2" fontId="2" fillId="0" borderId="0" xfId="0" applyNumberFormat="1" applyFont="1" applyFill="1" applyBorder="1" applyAlignment="1" applyProtection="1">
      <alignment vertical="center"/>
      <protection locked="0"/>
    </xf>
    <xf numFmtId="42" fontId="2" fillId="0" borderId="0" xfId="0" applyNumberFormat="1" applyFont="1"/>
    <xf numFmtId="168" fontId="2" fillId="0" borderId="55" xfId="0" applyNumberFormat="1" applyFont="1" applyBorder="1" applyAlignment="1">
      <alignment horizontal="center" vertical="center"/>
    </xf>
    <xf numFmtId="168" fontId="2" fillId="0" borderId="58" xfId="0" applyNumberFormat="1" applyFont="1" applyBorder="1" applyAlignment="1">
      <alignment horizontal="center" vertical="center"/>
    </xf>
    <xf numFmtId="9" fontId="2" fillId="0" borderId="58" xfId="3" applyFont="1" applyBorder="1" applyAlignment="1">
      <alignment horizontal="center" vertical="center"/>
    </xf>
    <xf numFmtId="9" fontId="2" fillId="0" borderId="61" xfId="3" applyNumberFormat="1" applyFont="1" applyBorder="1" applyAlignment="1">
      <alignment horizontal="center" vertical="center"/>
    </xf>
    <xf numFmtId="9" fontId="2" fillId="0" borderId="6" xfId="3" applyNumberFormat="1" applyFont="1" applyBorder="1" applyAlignment="1">
      <alignment horizontal="center" vertical="center"/>
    </xf>
    <xf numFmtId="9" fontId="2" fillId="0" borderId="0" xfId="3" applyFont="1" applyBorder="1" applyAlignment="1">
      <alignment horizontal="center" vertical="center"/>
    </xf>
    <xf numFmtId="0" fontId="10" fillId="12" borderId="45" xfId="0" applyFont="1" applyFill="1" applyBorder="1" applyAlignment="1">
      <alignment horizontal="left" vertical="center" wrapText="1"/>
    </xf>
    <xf numFmtId="3" fontId="5" fillId="12" borderId="29" xfId="0" applyNumberFormat="1" applyFont="1" applyFill="1" applyBorder="1" applyAlignment="1">
      <alignment vertical="center"/>
    </xf>
    <xf numFmtId="49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Fill="1"/>
    <xf numFmtId="168" fontId="2" fillId="0" borderId="55" xfId="0" applyNumberFormat="1" applyFont="1" applyFill="1" applyBorder="1" applyAlignment="1">
      <alignment horizontal="center" vertical="center"/>
    </xf>
    <xf numFmtId="168" fontId="2" fillId="0" borderId="58" xfId="0" applyNumberFormat="1" applyFont="1" applyFill="1" applyBorder="1" applyAlignment="1">
      <alignment horizontal="center" vertical="center"/>
    </xf>
    <xf numFmtId="9" fontId="2" fillId="0" borderId="58" xfId="3" applyFont="1" applyFill="1" applyBorder="1" applyAlignment="1">
      <alignment horizontal="center" vertical="center"/>
    </xf>
    <xf numFmtId="9" fontId="2" fillId="0" borderId="61" xfId="3" applyNumberFormat="1" applyFont="1" applyFill="1" applyBorder="1" applyAlignment="1">
      <alignment horizontal="center" vertical="center"/>
    </xf>
    <xf numFmtId="9" fontId="2" fillId="0" borderId="6" xfId="3" applyNumberFormat="1" applyFont="1" applyFill="1" applyBorder="1" applyAlignment="1">
      <alignment horizontal="center" vertical="center"/>
    </xf>
    <xf numFmtId="9" fontId="2" fillId="0" borderId="0" xfId="3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2" fontId="3" fillId="0" borderId="20" xfId="0" applyNumberFormat="1" applyFont="1" applyFill="1" applyBorder="1" applyAlignment="1" applyProtection="1">
      <alignment horizontal="center" vertical="center"/>
      <protection locked="0"/>
    </xf>
    <xf numFmtId="171" fontId="6" fillId="16" borderId="20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12" fillId="0" borderId="0" xfId="0" applyFont="1" applyAlignment="1">
      <alignment horizontal="left"/>
    </xf>
    <xf numFmtId="0" fontId="0" fillId="8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12" fillId="0" borderId="0" xfId="0" applyFont="1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12" borderId="0" xfId="0" applyFill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9" borderId="0" xfId="0" applyFill="1" applyAlignment="1">
      <alignment horizontal="left"/>
    </xf>
    <xf numFmtId="0" fontId="0" fillId="13" borderId="0" xfId="0" applyFill="1" applyAlignment="1">
      <alignment horizontal="left"/>
    </xf>
    <xf numFmtId="0" fontId="0" fillId="14" borderId="0" xfId="0" applyFill="1" applyAlignment="1">
      <alignment horizontal="left"/>
    </xf>
    <xf numFmtId="49" fontId="16" fillId="0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28" xfId="0" applyFont="1" applyBorder="1"/>
    <xf numFmtId="0" fontId="17" fillId="0" borderId="28" xfId="0" applyFont="1" applyFill="1" applyBorder="1" applyAlignment="1">
      <alignment horizontal="left" vertical="center"/>
    </xf>
    <xf numFmtId="0" fontId="17" fillId="0" borderId="28" xfId="0" applyFont="1" applyFill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0" fillId="0" borderId="0" xfId="6" applyFont="1" applyAlignment="1">
      <alignment horizontal="left"/>
    </xf>
    <xf numFmtId="41" fontId="4" fillId="0" borderId="12" xfId="6" applyFont="1" applyFill="1" applyBorder="1" applyAlignment="1">
      <alignment horizontal="center" vertical="center" wrapText="1"/>
    </xf>
    <xf numFmtId="41" fontId="4" fillId="0" borderId="18" xfId="6" applyFont="1" applyFill="1" applyBorder="1" applyAlignment="1">
      <alignment horizontal="center" vertical="center" wrapText="1"/>
    </xf>
    <xf numFmtId="41" fontId="2" fillId="5" borderId="20" xfId="6" applyFont="1" applyFill="1" applyBorder="1" applyAlignment="1">
      <alignment horizontal="center" vertical="center"/>
    </xf>
    <xf numFmtId="41" fontId="2" fillId="6" borderId="2" xfId="6" applyFont="1" applyFill="1" applyBorder="1" applyAlignment="1">
      <alignment horizontal="center" vertical="center"/>
    </xf>
    <xf numFmtId="41" fontId="4" fillId="0" borderId="12" xfId="6" applyFont="1" applyFill="1" applyBorder="1" applyAlignment="1">
      <alignment horizontal="center" vertical="center"/>
    </xf>
    <xf numFmtId="41" fontId="3" fillId="0" borderId="0" xfId="6" applyFont="1" applyFill="1" applyBorder="1" applyAlignment="1">
      <alignment horizontal="center" vertical="center"/>
    </xf>
    <xf numFmtId="41" fontId="3" fillId="12" borderId="21" xfId="6" applyFont="1" applyFill="1" applyBorder="1" applyAlignment="1" applyProtection="1">
      <alignment vertical="center"/>
      <protection locked="0"/>
    </xf>
    <xf numFmtId="41" fontId="3" fillId="6" borderId="21" xfId="6" applyFont="1" applyFill="1" applyBorder="1" applyAlignment="1" applyProtection="1">
      <alignment vertical="center"/>
      <protection locked="0"/>
    </xf>
    <xf numFmtId="41" fontId="3" fillId="5" borderId="21" xfId="6" applyFont="1" applyFill="1" applyBorder="1" applyAlignment="1" applyProtection="1">
      <alignment vertical="center"/>
      <protection locked="0"/>
    </xf>
    <xf numFmtId="41" fontId="3" fillId="12" borderId="1" xfId="6" applyFont="1" applyFill="1" applyBorder="1" applyAlignment="1" applyProtection="1">
      <alignment vertical="center"/>
      <protection locked="0"/>
    </xf>
    <xf numFmtId="41" fontId="3" fillId="0" borderId="52" xfId="6" applyFont="1" applyFill="1" applyBorder="1" applyAlignment="1">
      <alignment horizontal="center" vertical="center"/>
    </xf>
    <xf numFmtId="42" fontId="2" fillId="0" borderId="21" xfId="0" applyNumberFormat="1" applyFont="1" applyFill="1" applyBorder="1" applyAlignment="1" applyProtection="1">
      <alignment vertical="center"/>
      <protection locked="0"/>
    </xf>
    <xf numFmtId="42" fontId="3" fillId="0" borderId="21" xfId="0" applyNumberFormat="1" applyFont="1" applyFill="1" applyBorder="1" applyAlignment="1" applyProtection="1">
      <alignment vertical="center"/>
      <protection locked="0"/>
    </xf>
    <xf numFmtId="41" fontId="3" fillId="5" borderId="1" xfId="6" applyFont="1" applyFill="1" applyBorder="1" applyAlignment="1" applyProtection="1">
      <alignment vertical="center"/>
      <protection locked="0"/>
    </xf>
    <xf numFmtId="41" fontId="3" fillId="6" borderId="1" xfId="6" applyFont="1" applyFill="1" applyBorder="1" applyAlignment="1" applyProtection="1">
      <alignment vertical="center"/>
      <protection locked="0"/>
    </xf>
    <xf numFmtId="3" fontId="5" fillId="0" borderId="49" xfId="0" applyNumberFormat="1" applyFont="1" applyFill="1" applyBorder="1" applyAlignment="1">
      <alignment vertical="center"/>
    </xf>
    <xf numFmtId="3" fontId="5" fillId="0" borderId="55" xfId="0" applyNumberFormat="1" applyFont="1" applyFill="1" applyBorder="1" applyAlignment="1">
      <alignment vertical="center"/>
    </xf>
    <xf numFmtId="41" fontId="3" fillId="5" borderId="20" xfId="6" applyFont="1" applyFill="1" applyBorder="1" applyAlignment="1" applyProtection="1">
      <alignment vertical="center"/>
      <protection locked="0"/>
    </xf>
    <xf numFmtId="41" fontId="2" fillId="0" borderId="1" xfId="6" applyFont="1" applyFill="1" applyBorder="1" applyAlignment="1" applyProtection="1">
      <alignment horizontal="center" vertical="center"/>
      <protection locked="0"/>
    </xf>
    <xf numFmtId="170" fontId="2" fillId="0" borderId="1" xfId="0" applyNumberFormat="1" applyFont="1" applyFill="1" applyBorder="1" applyAlignment="1" applyProtection="1">
      <alignment horizontal="center" vertical="center"/>
      <protection locked="0"/>
    </xf>
    <xf numFmtId="42" fontId="2" fillId="0" borderId="1" xfId="0" applyNumberFormat="1" applyFont="1" applyFill="1" applyBorder="1" applyAlignment="1" applyProtection="1">
      <alignment horizontal="center" vertical="center"/>
      <protection locked="0"/>
    </xf>
    <xf numFmtId="42" fontId="2" fillId="0" borderId="3" xfId="0" applyNumberFormat="1" applyFont="1" applyFill="1" applyBorder="1" applyAlignment="1" applyProtection="1">
      <alignment horizontal="center" vertical="center"/>
      <protection locked="0"/>
    </xf>
    <xf numFmtId="41" fontId="2" fillId="0" borderId="28" xfId="6" applyFont="1" applyFill="1" applyBorder="1" applyAlignment="1" applyProtection="1">
      <alignment horizontal="center" vertical="center"/>
      <protection locked="0"/>
    </xf>
    <xf numFmtId="170" fontId="2" fillId="0" borderId="28" xfId="0" applyNumberFormat="1" applyFont="1" applyFill="1" applyBorder="1" applyAlignment="1" applyProtection="1">
      <alignment horizontal="center" vertical="center"/>
      <protection locked="0"/>
    </xf>
    <xf numFmtId="42" fontId="2" fillId="0" borderId="28" xfId="0" applyNumberFormat="1" applyFont="1" applyFill="1" applyBorder="1" applyAlignment="1" applyProtection="1">
      <alignment horizontal="center" vertical="center"/>
      <protection locked="0"/>
    </xf>
    <xf numFmtId="42" fontId="3" fillId="7" borderId="5" xfId="0" applyNumberFormat="1" applyFont="1" applyFill="1" applyBorder="1" applyAlignment="1" applyProtection="1">
      <alignment vertical="center"/>
      <protection locked="0"/>
    </xf>
    <xf numFmtId="41" fontId="4" fillId="0" borderId="0" xfId="6" applyFont="1" applyFill="1" applyBorder="1" applyAlignment="1">
      <alignment horizontal="center" vertical="center" wrapText="1"/>
    </xf>
    <xf numFmtId="41" fontId="3" fillId="0" borderId="0" xfId="6" applyFont="1" applyFill="1" applyBorder="1" applyAlignment="1" applyProtection="1">
      <alignment vertical="center"/>
      <protection locked="0"/>
    </xf>
    <xf numFmtId="10" fontId="6" fillId="0" borderId="53" xfId="3" applyNumberFormat="1" applyFont="1" applyFill="1" applyBorder="1" applyAlignment="1">
      <alignment horizontal="center" vertical="center"/>
    </xf>
    <xf numFmtId="41" fontId="6" fillId="0" borderId="0" xfId="6" applyFont="1" applyFill="1" applyBorder="1" applyAlignment="1">
      <alignment horizontal="center" vertical="center"/>
    </xf>
    <xf numFmtId="41" fontId="3" fillId="0" borderId="0" xfId="6" applyFont="1"/>
    <xf numFmtId="10" fontId="3" fillId="0" borderId="20" xfId="3" applyNumberFormat="1" applyFont="1" applyBorder="1"/>
    <xf numFmtId="41" fontId="3" fillId="0" borderId="0" xfId="6" applyFont="1" applyBorder="1"/>
    <xf numFmtId="10" fontId="3" fillId="0" borderId="19" xfId="3" applyNumberFormat="1" applyFont="1" applyBorder="1"/>
    <xf numFmtId="41" fontId="2" fillId="0" borderId="53" xfId="6" applyFont="1" applyBorder="1" applyAlignment="1">
      <alignment horizontal="center" vertical="center"/>
    </xf>
    <xf numFmtId="41" fontId="3" fillId="0" borderId="55" xfId="6" applyFont="1" applyBorder="1" applyAlignment="1">
      <alignment horizontal="center" vertical="center"/>
    </xf>
    <xf numFmtId="41" fontId="2" fillId="0" borderId="57" xfId="6" applyFont="1" applyBorder="1" applyAlignment="1">
      <alignment horizontal="center" vertical="center"/>
    </xf>
    <xf numFmtId="41" fontId="3" fillId="0" borderId="58" xfId="6" applyFont="1" applyBorder="1" applyAlignment="1">
      <alignment horizontal="center" vertical="center"/>
    </xf>
    <xf numFmtId="41" fontId="2" fillId="0" borderId="60" xfId="6" applyFont="1" applyBorder="1" applyAlignment="1">
      <alignment horizontal="center" vertical="center"/>
    </xf>
    <xf numFmtId="41" fontId="3" fillId="0" borderId="61" xfId="6" applyFont="1" applyBorder="1" applyAlignment="1">
      <alignment horizontal="center" vertical="center"/>
    </xf>
    <xf numFmtId="41" fontId="13" fillId="16" borderId="30" xfId="6" applyFont="1" applyFill="1" applyBorder="1" applyAlignment="1">
      <alignment horizontal="center" vertical="center"/>
    </xf>
    <xf numFmtId="41" fontId="3" fillId="0" borderId="6" xfId="6" applyFont="1" applyBorder="1" applyAlignment="1">
      <alignment horizontal="center" vertical="center"/>
    </xf>
    <xf numFmtId="41" fontId="0" fillId="0" borderId="53" xfId="6" applyFont="1" applyBorder="1"/>
    <xf numFmtId="41" fontId="3" fillId="0" borderId="0" xfId="6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2" fontId="2" fillId="0" borderId="11" xfId="0" applyNumberFormat="1" applyFont="1" applyFill="1" applyBorder="1" applyAlignment="1" applyProtection="1">
      <alignment horizontal="center" vertical="center"/>
      <protection locked="0"/>
    </xf>
    <xf numFmtId="42" fontId="2" fillId="0" borderId="12" xfId="0" applyNumberFormat="1" applyFont="1" applyFill="1" applyBorder="1" applyAlignment="1" applyProtection="1">
      <alignment horizontal="center" vertical="center"/>
      <protection locked="0"/>
    </xf>
    <xf numFmtId="42" fontId="2" fillId="0" borderId="17" xfId="0" applyNumberFormat="1" applyFont="1" applyFill="1" applyBorder="1" applyAlignment="1" applyProtection="1">
      <alignment horizontal="center" vertical="center"/>
      <protection locked="0"/>
    </xf>
    <xf numFmtId="42" fontId="2" fillId="0" borderId="18" xfId="0" applyNumberFormat="1" applyFont="1" applyFill="1" applyBorder="1" applyAlignment="1" applyProtection="1">
      <alignment horizontal="center" vertical="center"/>
      <protection locked="0"/>
    </xf>
    <xf numFmtId="3" fontId="2" fillId="0" borderId="3" xfId="0" applyNumberFormat="1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left" vertical="center"/>
    </xf>
    <xf numFmtId="166" fontId="3" fillId="0" borderId="21" xfId="2" applyNumberFormat="1" applyFont="1" applyFill="1" applyBorder="1" applyAlignment="1">
      <alignment horizontal="center" vertical="center"/>
    </xf>
    <xf numFmtId="166" fontId="3" fillId="0" borderId="25" xfId="2" applyNumberFormat="1" applyFont="1" applyFill="1" applyBorder="1" applyAlignment="1">
      <alignment horizontal="center" vertical="center"/>
    </xf>
    <xf numFmtId="10" fontId="3" fillId="0" borderId="22" xfId="3" applyNumberFormat="1" applyFont="1" applyFill="1" applyBorder="1" applyAlignment="1">
      <alignment horizontal="center" vertical="center"/>
    </xf>
    <xf numFmtId="10" fontId="3" fillId="0" borderId="26" xfId="3" applyNumberFormat="1" applyFont="1" applyFill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left" vertical="center"/>
    </xf>
    <xf numFmtId="3" fontId="2" fillId="0" borderId="12" xfId="0" applyNumberFormat="1" applyFont="1" applyFill="1" applyBorder="1" applyAlignment="1">
      <alignment horizontal="left" vertical="center"/>
    </xf>
    <xf numFmtId="3" fontId="2" fillId="0" borderId="13" xfId="0" applyNumberFormat="1" applyFont="1" applyFill="1" applyBorder="1" applyAlignment="1">
      <alignment horizontal="left" vertical="center"/>
    </xf>
    <xf numFmtId="166" fontId="3" fillId="0" borderId="22" xfId="2" applyNumberFormat="1" applyFont="1" applyFill="1" applyBorder="1" applyAlignment="1">
      <alignment horizontal="center" vertical="center"/>
    </xf>
    <xf numFmtId="166" fontId="3" fillId="0" borderId="26" xfId="2" applyNumberFormat="1" applyFont="1" applyFill="1" applyBorder="1" applyAlignment="1">
      <alignment horizontal="center" vertical="center"/>
    </xf>
    <xf numFmtId="166" fontId="3" fillId="0" borderId="31" xfId="2" applyNumberFormat="1" applyFont="1" applyFill="1" applyBorder="1" applyAlignment="1">
      <alignment horizontal="center" vertical="center"/>
    </xf>
    <xf numFmtId="166" fontId="3" fillId="0" borderId="32" xfId="2" applyNumberFormat="1" applyFont="1" applyFill="1" applyBorder="1" applyAlignment="1">
      <alignment horizontal="center" vertical="center"/>
    </xf>
    <xf numFmtId="10" fontId="3" fillId="0" borderId="13" xfId="3" applyNumberFormat="1" applyFont="1" applyFill="1" applyBorder="1" applyAlignment="1">
      <alignment horizontal="center" vertical="center"/>
    </xf>
    <xf numFmtId="10" fontId="3" fillId="0" borderId="30" xfId="3" applyNumberFormat="1" applyFont="1" applyFill="1" applyBorder="1" applyAlignment="1">
      <alignment horizontal="center" vertical="center"/>
    </xf>
    <xf numFmtId="10" fontId="3" fillId="0" borderId="19" xfId="3" applyNumberFormat="1" applyFont="1" applyFill="1" applyBorder="1" applyAlignment="1">
      <alignment horizontal="center" vertical="center"/>
    </xf>
    <xf numFmtId="3" fontId="2" fillId="0" borderId="17" xfId="0" applyNumberFormat="1" applyFont="1" applyFill="1" applyBorder="1" applyAlignment="1">
      <alignment horizontal="left" vertical="center"/>
    </xf>
    <xf numFmtId="3" fontId="2" fillId="0" borderId="18" xfId="0" applyNumberFormat="1" applyFont="1" applyFill="1" applyBorder="1" applyAlignment="1">
      <alignment horizontal="left" vertical="center"/>
    </xf>
    <xf numFmtId="3" fontId="2" fillId="0" borderId="19" xfId="0" applyNumberFormat="1" applyFont="1" applyFill="1" applyBorder="1" applyAlignment="1">
      <alignment horizontal="left" vertical="center"/>
    </xf>
    <xf numFmtId="166" fontId="3" fillId="0" borderId="33" xfId="2" applyNumberFormat="1" applyFont="1" applyFill="1" applyBorder="1" applyAlignment="1">
      <alignment horizontal="center" vertical="center"/>
    </xf>
    <xf numFmtId="166" fontId="3" fillId="0" borderId="38" xfId="2" applyNumberFormat="1" applyFont="1" applyFill="1" applyBorder="1" applyAlignment="1">
      <alignment horizontal="center" vertical="center"/>
    </xf>
    <xf numFmtId="166" fontId="3" fillId="0" borderId="41" xfId="2" applyNumberFormat="1" applyFont="1" applyFill="1" applyBorder="1" applyAlignment="1">
      <alignment horizontal="center" vertical="center"/>
    </xf>
    <xf numFmtId="10" fontId="3" fillId="0" borderId="34" xfId="3" applyNumberFormat="1" applyFont="1" applyFill="1" applyBorder="1" applyAlignment="1">
      <alignment horizontal="center" vertical="center"/>
    </xf>
    <xf numFmtId="10" fontId="3" fillId="0" borderId="39" xfId="3" applyNumberFormat="1" applyFont="1" applyFill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  <xf numFmtId="10" fontId="3" fillId="0" borderId="6" xfId="3" applyNumberFormat="1" applyFont="1" applyFill="1" applyBorder="1" applyAlignment="1">
      <alignment horizontal="center" vertical="center"/>
    </xf>
    <xf numFmtId="10" fontId="3" fillId="0" borderId="21" xfId="3" applyNumberFormat="1" applyFont="1" applyFill="1" applyBorder="1" applyAlignment="1">
      <alignment horizontal="center" vertical="center"/>
    </xf>
    <xf numFmtId="10" fontId="3" fillId="0" borderId="41" xfId="3" applyNumberFormat="1" applyFont="1" applyFill="1" applyBorder="1" applyAlignment="1">
      <alignment horizontal="center" vertical="center"/>
    </xf>
    <xf numFmtId="10" fontId="3" fillId="0" borderId="38" xfId="3" applyNumberFormat="1" applyFont="1" applyFill="1" applyBorder="1" applyAlignment="1">
      <alignment horizontal="center" vertical="center"/>
    </xf>
    <xf numFmtId="42" fontId="2" fillId="0" borderId="13" xfId="0" applyNumberFormat="1" applyFont="1" applyFill="1" applyBorder="1" applyAlignment="1" applyProtection="1">
      <alignment horizontal="center" vertical="center"/>
      <protection locked="0"/>
    </xf>
    <xf numFmtId="42" fontId="2" fillId="0" borderId="19" xfId="0" applyNumberFormat="1" applyFont="1" applyFill="1" applyBorder="1" applyAlignment="1" applyProtection="1">
      <alignment horizontal="center" vertical="center"/>
      <protection locked="0"/>
    </xf>
    <xf numFmtId="166" fontId="3" fillId="0" borderId="1" xfId="2" applyNumberFormat="1" applyFont="1" applyFill="1" applyBorder="1" applyAlignment="1">
      <alignment horizontal="center" vertical="center"/>
    </xf>
    <xf numFmtId="166" fontId="3" fillId="0" borderId="6" xfId="2" applyNumberFormat="1" applyFont="1" applyFill="1" applyBorder="1" applyAlignment="1">
      <alignment horizontal="center" vertical="center"/>
    </xf>
    <xf numFmtId="166" fontId="3" fillId="0" borderId="7" xfId="2" applyNumberFormat="1" applyFont="1" applyFill="1" applyBorder="1" applyAlignment="1">
      <alignment horizontal="center" vertical="center"/>
    </xf>
    <xf numFmtId="10" fontId="3" fillId="0" borderId="7" xfId="3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71" fontId="3" fillId="0" borderId="1" xfId="3" applyNumberFormat="1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left" vertical="center"/>
    </xf>
    <xf numFmtId="3" fontId="4" fillId="0" borderId="18" xfId="0" applyNumberFormat="1" applyFont="1" applyFill="1" applyBorder="1" applyAlignment="1">
      <alignment horizontal="left" vertical="center"/>
    </xf>
    <xf numFmtId="166" fontId="3" fillId="0" borderId="46" xfId="2" applyNumberFormat="1" applyFont="1" applyFill="1" applyBorder="1" applyAlignment="1">
      <alignment horizontal="center" vertical="center"/>
    </xf>
    <xf numFmtId="166" fontId="3" fillId="0" borderId="45" xfId="2" applyNumberFormat="1" applyFont="1" applyFill="1" applyBorder="1" applyAlignment="1">
      <alignment horizontal="center" vertical="center"/>
    </xf>
    <xf numFmtId="166" fontId="3" fillId="0" borderId="40" xfId="2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left" vertical="center"/>
    </xf>
    <xf numFmtId="3" fontId="4" fillId="0" borderId="4" xfId="0" applyNumberFormat="1" applyFont="1" applyFill="1" applyBorder="1" applyAlignment="1">
      <alignment horizontal="left" vertical="center"/>
    </xf>
    <xf numFmtId="3" fontId="4" fillId="0" borderId="5" xfId="0" applyNumberFormat="1" applyFont="1" applyFill="1" applyBorder="1" applyAlignment="1">
      <alignment horizontal="left" vertical="center"/>
    </xf>
    <xf numFmtId="10" fontId="3" fillId="0" borderId="12" xfId="3" applyNumberFormat="1" applyFont="1" applyFill="1" applyBorder="1" applyAlignment="1">
      <alignment horizontal="center" vertical="center"/>
    </xf>
    <xf numFmtId="10" fontId="3" fillId="0" borderId="0" xfId="3" applyNumberFormat="1" applyFont="1" applyFill="1" applyBorder="1" applyAlignment="1">
      <alignment horizontal="center" vertical="center"/>
    </xf>
    <xf numFmtId="10" fontId="3" fillId="0" borderId="18" xfId="3" applyNumberFormat="1" applyFont="1" applyFill="1" applyBorder="1" applyAlignment="1">
      <alignment horizontal="center" vertical="center"/>
    </xf>
    <xf numFmtId="166" fontId="3" fillId="0" borderId="35" xfId="2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vertical="center"/>
    </xf>
    <xf numFmtId="3" fontId="4" fillId="0" borderId="12" xfId="0" applyNumberFormat="1" applyFont="1" applyFill="1" applyBorder="1" applyAlignment="1">
      <alignment vertical="center"/>
    </xf>
    <xf numFmtId="3" fontId="4" fillId="0" borderId="13" xfId="0" applyNumberFormat="1" applyFont="1" applyFill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42" fontId="2" fillId="0" borderId="0" xfId="0" applyNumberFormat="1" applyFont="1" applyFill="1" applyBorder="1" applyAlignment="1" applyProtection="1">
      <alignment horizontal="center" vertical="center"/>
      <protection locked="0"/>
    </xf>
    <xf numFmtId="166" fontId="3" fillId="0" borderId="30" xfId="2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3" fontId="4" fillId="0" borderId="52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/>
    </xf>
    <xf numFmtId="166" fontId="3" fillId="0" borderId="19" xfId="2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13" fillId="16" borderId="3" xfId="0" applyFont="1" applyFill="1" applyBorder="1" applyAlignment="1">
      <alignment horizontal="center" vertical="center"/>
    </xf>
    <xf numFmtId="0" fontId="13" fillId="16" borderId="4" xfId="0" applyFont="1" applyFill="1" applyBorder="1" applyAlignment="1">
      <alignment horizontal="center" vertical="center"/>
    </xf>
    <xf numFmtId="0" fontId="13" fillId="16" borderId="5" xfId="0" applyFont="1" applyFill="1" applyBorder="1" applyAlignment="1">
      <alignment horizontal="center" vertical="center"/>
    </xf>
    <xf numFmtId="0" fontId="0" fillId="0" borderId="54" xfId="0" applyBorder="1"/>
    <xf numFmtId="0" fontId="0" fillId="0" borderId="53" xfId="0" applyBorder="1"/>
    <xf numFmtId="0" fontId="18" fillId="17" borderId="3" xfId="0" applyFont="1" applyFill="1" applyBorder="1" applyAlignment="1">
      <alignment horizontal="center" vertical="center"/>
    </xf>
    <xf numFmtId="0" fontId="18" fillId="17" borderId="4" xfId="0" applyFont="1" applyFill="1" applyBorder="1" applyAlignment="1">
      <alignment horizontal="center" vertical="center"/>
    </xf>
    <xf numFmtId="0" fontId="18" fillId="17" borderId="5" xfId="0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</cellXfs>
  <cellStyles count="7">
    <cellStyle name="Millares" xfId="1" builtinId="3"/>
    <cellStyle name="Millares [0]" xfId="6" builtinId="6"/>
    <cellStyle name="Millares 2" xfId="4" xr:uid="{00000000-0005-0000-0000-000002000000}"/>
    <cellStyle name="Moneda" xfId="2" builtinId="4"/>
    <cellStyle name="Normal" xfId="0" builtinId="0"/>
    <cellStyle name="Normal 2" xfId="5" xr:uid="{00000000-0005-0000-0000-000005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81936</xdr:colOff>
      <xdr:row>0</xdr:row>
      <xdr:rowOff>20485</xdr:rowOff>
    </xdr:from>
    <xdr:to>
      <xdr:col>34</xdr:col>
      <xdr:colOff>61452</xdr:colOff>
      <xdr:row>2</xdr:row>
      <xdr:rowOff>123507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15BD40-5790-0D4C-AF96-6638C9FE0B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41684678" y="20485"/>
          <a:ext cx="2662903" cy="1004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1454355</xdr:colOff>
      <xdr:row>0</xdr:row>
      <xdr:rowOff>40967</xdr:rowOff>
    </xdr:from>
    <xdr:to>
      <xdr:col>1</xdr:col>
      <xdr:colOff>3687097</xdr:colOff>
      <xdr:row>2</xdr:row>
      <xdr:rowOff>163871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742B96-B319-1147-9B08-F20EED47D69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581" y="40967"/>
          <a:ext cx="2232742" cy="10241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AK114"/>
  <sheetViews>
    <sheetView showGridLines="0" tabSelected="1" view="pageBreakPreview" topLeftCell="S1" zoomScale="62" zoomScaleNormal="77" zoomScaleSheetLayoutView="62" workbookViewId="0">
      <selection activeCell="AE7" sqref="AE7:AF7"/>
    </sheetView>
  </sheetViews>
  <sheetFormatPr baseColWidth="10" defaultColWidth="9.1640625" defaultRowHeight="16" x14ac:dyDescent="0.2"/>
  <cols>
    <col min="1" max="1" width="4.5" style="64" customWidth="1"/>
    <col min="2" max="2" width="51.5" style="85" customWidth="1"/>
    <col min="3" max="3" width="10.6640625" style="44" customWidth="1"/>
    <col min="4" max="4" width="16.83203125" style="1" customWidth="1"/>
    <col min="5" max="5" width="14.33203125" style="1" customWidth="1"/>
    <col min="6" max="6" width="17.33203125" style="1" customWidth="1"/>
    <col min="7" max="7" width="10" style="36" customWidth="1"/>
    <col min="8" max="8" width="7.83203125" style="332" customWidth="1"/>
    <col min="9" max="9" width="16.5" style="109" customWidth="1"/>
    <col min="10" max="10" width="16.5" style="31" customWidth="1"/>
    <col min="11" max="11" width="9.33203125" style="332" customWidth="1"/>
    <col min="12" max="12" width="21.5" style="121" customWidth="1"/>
    <col min="13" max="13" width="18.1640625" style="260" customWidth="1"/>
    <col min="14" max="14" width="8" style="260" customWidth="1"/>
    <col min="15" max="15" width="19" style="146" customWidth="1"/>
    <col min="16" max="16" width="22.1640625" style="260" customWidth="1"/>
    <col min="17" max="17" width="19" style="170" customWidth="1"/>
    <col min="18" max="18" width="16" style="271" customWidth="1"/>
    <col min="19" max="19" width="19" style="178" customWidth="1"/>
    <col min="20" max="20" width="16" style="270" customWidth="1"/>
    <col min="21" max="21" width="19" style="191" customWidth="1"/>
    <col min="22" max="22" width="16" style="270" customWidth="1"/>
    <col min="23" max="23" width="19" style="204" customWidth="1"/>
    <col min="24" max="24" width="16" style="46" customWidth="1"/>
    <col min="25" max="25" width="19" style="160" customWidth="1"/>
    <col min="26" max="26" width="16" style="31" customWidth="1"/>
    <col min="27" max="27" width="19" style="213" customWidth="1"/>
    <col min="28" max="28" width="16" style="31" customWidth="1"/>
    <col min="29" max="29" width="19" style="168" customWidth="1"/>
    <col min="30" max="30" width="16" style="1" customWidth="1"/>
    <col min="31" max="31" width="19" style="219" customWidth="1"/>
    <col min="32" max="32" width="16" style="1" customWidth="1"/>
    <col min="33" max="33" width="19" style="232" customWidth="1"/>
    <col min="34" max="34" width="16" style="1" customWidth="1"/>
    <col min="35" max="35" width="9.1640625" style="1"/>
    <col min="36" max="36" width="13.5" style="1" bestFit="1" customWidth="1"/>
    <col min="37" max="16384" width="9.1640625" style="1"/>
  </cols>
  <sheetData>
    <row r="1" spans="1:37" ht="59.25" customHeight="1" thickBot="1" x14ac:dyDescent="0.25">
      <c r="B1" s="347"/>
      <c r="C1" s="348"/>
      <c r="D1" s="349"/>
      <c r="E1" s="346" t="s">
        <v>106</v>
      </c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62" t="s">
        <v>150</v>
      </c>
      <c r="AD1" s="363"/>
      <c r="AE1" s="363"/>
      <c r="AF1" s="363"/>
      <c r="AG1" s="483"/>
      <c r="AH1" s="484"/>
    </row>
    <row r="2" spans="1:37" ht="12.75" customHeight="1" x14ac:dyDescent="0.2">
      <c r="B2" s="350"/>
      <c r="C2" s="351"/>
      <c r="D2" s="352"/>
      <c r="E2" s="356" t="s">
        <v>148</v>
      </c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8"/>
      <c r="R2" s="356" t="s">
        <v>149</v>
      </c>
      <c r="S2" s="357"/>
      <c r="T2" s="357"/>
      <c r="U2" s="357"/>
      <c r="V2" s="357"/>
      <c r="W2" s="357"/>
      <c r="X2" s="357"/>
      <c r="Y2" s="357"/>
      <c r="Z2" s="357"/>
      <c r="AA2" s="357"/>
      <c r="AB2" s="358"/>
      <c r="AC2" s="364"/>
      <c r="AD2" s="365"/>
      <c r="AE2" s="365"/>
      <c r="AF2" s="365"/>
      <c r="AG2" s="485"/>
      <c r="AH2" s="486"/>
    </row>
    <row r="3" spans="1:37" ht="15" customHeight="1" thickBot="1" x14ac:dyDescent="0.25">
      <c r="B3" s="353"/>
      <c r="C3" s="354"/>
      <c r="D3" s="355"/>
      <c r="E3" s="359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1"/>
      <c r="R3" s="359"/>
      <c r="S3" s="360"/>
      <c r="T3" s="360"/>
      <c r="U3" s="360"/>
      <c r="V3" s="360"/>
      <c r="W3" s="360"/>
      <c r="X3" s="360"/>
      <c r="Y3" s="360"/>
      <c r="Z3" s="360"/>
      <c r="AA3" s="360"/>
      <c r="AB3" s="361"/>
      <c r="AC3" s="366"/>
      <c r="AD3" s="367"/>
      <c r="AE3" s="367"/>
      <c r="AF3" s="367"/>
      <c r="AG3" s="487"/>
      <c r="AH3" s="488"/>
    </row>
    <row r="4" spans="1:37" customFormat="1" ht="10.5" customHeight="1" thickBot="1" x14ac:dyDescent="0.2">
      <c r="A4" s="63"/>
      <c r="B4" s="71"/>
      <c r="E4" s="281"/>
      <c r="F4" s="281"/>
      <c r="G4" s="281"/>
      <c r="H4" s="301"/>
      <c r="I4" s="282"/>
      <c r="J4" s="281"/>
      <c r="K4" s="301"/>
      <c r="L4" s="283"/>
      <c r="M4" s="284"/>
      <c r="N4" s="284"/>
      <c r="O4" s="285"/>
      <c r="P4" s="284"/>
      <c r="Q4" s="286"/>
      <c r="R4" s="287"/>
      <c r="S4" s="288"/>
      <c r="T4" s="284"/>
      <c r="U4" s="289"/>
      <c r="V4" s="284"/>
      <c r="W4" s="290"/>
      <c r="X4" s="291"/>
      <c r="Y4" s="292"/>
      <c r="Z4" s="281"/>
      <c r="AA4" s="289"/>
      <c r="AB4" s="281"/>
      <c r="AC4" s="283"/>
      <c r="AD4" s="281"/>
      <c r="AE4" s="293"/>
      <c r="AF4" s="281"/>
      <c r="AG4" s="294"/>
      <c r="AH4" s="281"/>
    </row>
    <row r="5" spans="1:37" ht="20" customHeight="1" x14ac:dyDescent="0.2">
      <c r="B5" s="368" t="s">
        <v>0</v>
      </c>
      <c r="C5" s="369"/>
      <c r="D5" s="369"/>
      <c r="E5" s="369"/>
      <c r="F5" s="369"/>
      <c r="G5" s="370"/>
      <c r="H5" s="302"/>
      <c r="I5" s="374" t="s">
        <v>1</v>
      </c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6"/>
      <c r="AI5" s="64"/>
      <c r="AJ5" s="64"/>
      <c r="AK5" s="64"/>
    </row>
    <row r="6" spans="1:37" ht="20" customHeight="1" thickBot="1" x14ac:dyDescent="0.25">
      <c r="B6" s="371"/>
      <c r="C6" s="372"/>
      <c r="D6" s="372"/>
      <c r="E6" s="372"/>
      <c r="F6" s="372"/>
      <c r="G6" s="373"/>
      <c r="H6" s="303"/>
      <c r="I6" s="377"/>
      <c r="J6" s="378"/>
      <c r="K6" s="378"/>
      <c r="L6" s="378"/>
      <c r="M6" s="378"/>
      <c r="N6" s="378"/>
      <c r="O6" s="378"/>
      <c r="P6" s="378"/>
      <c r="Q6" s="378"/>
      <c r="R6" s="378"/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9"/>
      <c r="AI6" s="64"/>
      <c r="AJ6" s="64"/>
      <c r="AK6" s="64"/>
    </row>
    <row r="7" spans="1:37" ht="43.5" customHeight="1" thickBot="1" x14ac:dyDescent="0.25">
      <c r="B7" s="480">
        <v>2022</v>
      </c>
      <c r="C7" s="481"/>
      <c r="D7" s="481"/>
      <c r="E7" s="481"/>
      <c r="F7" s="481"/>
      <c r="G7" s="482"/>
      <c r="H7" s="380" t="s">
        <v>2</v>
      </c>
      <c r="I7" s="381"/>
      <c r="J7" s="382"/>
      <c r="K7" s="380" t="s">
        <v>3</v>
      </c>
      <c r="L7" s="381"/>
      <c r="M7" s="382"/>
      <c r="N7" s="380" t="s">
        <v>4</v>
      </c>
      <c r="O7" s="381"/>
      <c r="P7" s="382"/>
      <c r="Q7" s="383" t="s">
        <v>5</v>
      </c>
      <c r="R7" s="384"/>
      <c r="S7" s="383" t="s">
        <v>6</v>
      </c>
      <c r="T7" s="384"/>
      <c r="U7" s="383" t="s">
        <v>7</v>
      </c>
      <c r="V7" s="384"/>
      <c r="W7" s="383" t="s">
        <v>8</v>
      </c>
      <c r="X7" s="384"/>
      <c r="Y7" s="383" t="s">
        <v>9</v>
      </c>
      <c r="Z7" s="384"/>
      <c r="AA7" s="383" t="s">
        <v>10</v>
      </c>
      <c r="AB7" s="384"/>
      <c r="AC7" s="383" t="s">
        <v>11</v>
      </c>
      <c r="AD7" s="384"/>
      <c r="AE7" s="383" t="s">
        <v>12</v>
      </c>
      <c r="AF7" s="384"/>
      <c r="AG7" s="383" t="s">
        <v>13</v>
      </c>
      <c r="AH7" s="385"/>
      <c r="AI7" s="64"/>
      <c r="AJ7" s="64"/>
      <c r="AK7" s="64"/>
    </row>
    <row r="8" spans="1:37" ht="25.5" customHeight="1" thickBot="1" x14ac:dyDescent="0.25">
      <c r="B8" s="87" t="s">
        <v>14</v>
      </c>
      <c r="C8" s="88" t="s">
        <v>15</v>
      </c>
      <c r="D8" s="88" t="s">
        <v>16</v>
      </c>
      <c r="E8" s="89" t="s">
        <v>17</v>
      </c>
      <c r="F8" s="88" t="s">
        <v>18</v>
      </c>
      <c r="G8" s="90" t="s">
        <v>19</v>
      </c>
      <c r="H8" s="304" t="s">
        <v>139</v>
      </c>
      <c r="I8" s="107" t="s">
        <v>20</v>
      </c>
      <c r="J8" s="91" t="s">
        <v>72</v>
      </c>
      <c r="K8" s="305" t="s">
        <v>139</v>
      </c>
      <c r="L8" s="116" t="s">
        <v>20</v>
      </c>
      <c r="M8" s="91" t="s">
        <v>72</v>
      </c>
      <c r="N8" s="91" t="s">
        <v>139</v>
      </c>
      <c r="O8" s="142" t="s">
        <v>20</v>
      </c>
      <c r="P8" s="91" t="s">
        <v>72</v>
      </c>
      <c r="Q8" s="169" t="s">
        <v>20</v>
      </c>
      <c r="R8" s="91" t="s">
        <v>72</v>
      </c>
      <c r="S8" s="173" t="s">
        <v>20</v>
      </c>
      <c r="T8" s="91" t="s">
        <v>72</v>
      </c>
      <c r="U8" s="186" t="s">
        <v>20</v>
      </c>
      <c r="V8" s="91" t="s">
        <v>72</v>
      </c>
      <c r="W8" s="199" t="s">
        <v>20</v>
      </c>
      <c r="X8" s="278" t="s">
        <v>72</v>
      </c>
      <c r="Y8" s="155" t="s">
        <v>20</v>
      </c>
      <c r="Z8" s="91" t="s">
        <v>72</v>
      </c>
      <c r="AA8" s="212" t="s">
        <v>20</v>
      </c>
      <c r="AB8" s="91" t="s">
        <v>72</v>
      </c>
      <c r="AC8" s="172" t="s">
        <v>20</v>
      </c>
      <c r="AD8" s="91" t="s">
        <v>72</v>
      </c>
      <c r="AE8" s="214" t="s">
        <v>20</v>
      </c>
      <c r="AF8" s="91" t="s">
        <v>72</v>
      </c>
      <c r="AG8" s="227" t="s">
        <v>20</v>
      </c>
      <c r="AH8" s="91" t="s">
        <v>72</v>
      </c>
      <c r="AI8" s="64"/>
      <c r="AJ8" s="64"/>
      <c r="AK8" s="64"/>
    </row>
    <row r="9" spans="1:37" s="3" customFormat="1" ht="17" thickBot="1" x14ac:dyDescent="0.2">
      <c r="A9" s="2"/>
      <c r="B9" s="386" t="s">
        <v>102</v>
      </c>
      <c r="C9" s="387"/>
      <c r="D9" s="387"/>
      <c r="E9" s="387"/>
      <c r="F9" s="387"/>
      <c r="G9" s="388"/>
      <c r="H9" s="306"/>
      <c r="I9" s="389" t="s">
        <v>21</v>
      </c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  <c r="AB9" s="390"/>
      <c r="AC9" s="390"/>
      <c r="AD9" s="390"/>
      <c r="AE9" s="390"/>
      <c r="AF9" s="390"/>
      <c r="AG9" s="390"/>
      <c r="AH9" s="390"/>
      <c r="AI9" s="2"/>
    </row>
    <row r="10" spans="1:37" s="3" customFormat="1" ht="14.25" customHeight="1" thickBot="1" x14ac:dyDescent="0.2">
      <c r="A10" s="2"/>
      <c r="B10" s="393" t="s">
        <v>22</v>
      </c>
      <c r="C10" s="394"/>
      <c r="D10" s="394"/>
      <c r="E10" s="395"/>
      <c r="F10" s="396">
        <f>SUM(E11:E13)</f>
        <v>1640000</v>
      </c>
      <c r="G10" s="398">
        <f>+F10/F99</f>
        <v>1.048149863700573E-2</v>
      </c>
      <c r="H10" s="307"/>
      <c r="I10" s="391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  <c r="W10" s="392"/>
      <c r="X10" s="392"/>
      <c r="Y10" s="392"/>
      <c r="Z10" s="392"/>
      <c r="AA10" s="392"/>
      <c r="AB10" s="392"/>
      <c r="AC10" s="392"/>
      <c r="AD10" s="392"/>
      <c r="AE10" s="392"/>
      <c r="AF10" s="392"/>
      <c r="AG10" s="392"/>
      <c r="AH10" s="392"/>
      <c r="AI10" s="2"/>
    </row>
    <row r="11" spans="1:37" s="240" customFormat="1" ht="14.25" customHeight="1" thickBot="1" x14ac:dyDescent="0.2">
      <c r="B11" s="241" t="s">
        <v>23</v>
      </c>
      <c r="C11" s="242">
        <v>4</v>
      </c>
      <c r="D11" s="243">
        <v>240000</v>
      </c>
      <c r="E11" s="244">
        <f>C11*D11</f>
        <v>960000</v>
      </c>
      <c r="F11" s="397"/>
      <c r="G11" s="399"/>
      <c r="H11" s="308">
        <v>0</v>
      </c>
      <c r="I11" s="200">
        <f>H11*D11</f>
        <v>0</v>
      </c>
      <c r="J11" s="245"/>
      <c r="K11" s="309"/>
      <c r="L11" s="117"/>
      <c r="M11" s="255"/>
      <c r="N11" s="200"/>
      <c r="O11" s="200">
        <f t="shared" ref="O11:O33" si="0">D11*N11</f>
        <v>0</v>
      </c>
      <c r="P11" s="255"/>
      <c r="Q11" s="131"/>
      <c r="R11" s="255"/>
      <c r="S11" s="174"/>
      <c r="T11" s="255"/>
      <c r="U11" s="187">
        <v>0</v>
      </c>
      <c r="V11" s="255"/>
      <c r="W11" s="200">
        <v>0</v>
      </c>
      <c r="X11" s="245"/>
      <c r="Y11" s="200">
        <v>0</v>
      </c>
      <c r="Z11" s="245"/>
      <c r="AA11" s="200">
        <v>0</v>
      </c>
      <c r="AB11" s="245"/>
      <c r="AC11" s="200">
        <v>0</v>
      </c>
      <c r="AD11" s="245"/>
      <c r="AE11" s="200">
        <v>0</v>
      </c>
      <c r="AF11" s="245"/>
      <c r="AG11" s="200">
        <v>0</v>
      </c>
      <c r="AH11" s="245"/>
    </row>
    <row r="12" spans="1:37" s="3" customFormat="1" ht="14.25" customHeight="1" thickBot="1" x14ac:dyDescent="0.2">
      <c r="A12" s="2"/>
      <c r="B12" s="73" t="s">
        <v>24</v>
      </c>
      <c r="C12" s="92">
        <v>4</v>
      </c>
      <c r="D12" s="6">
        <v>120000</v>
      </c>
      <c r="E12" s="7">
        <f>C12*D12</f>
        <v>480000</v>
      </c>
      <c r="F12" s="397"/>
      <c r="G12" s="399"/>
      <c r="H12" s="310">
        <v>4</v>
      </c>
      <c r="I12" s="200">
        <f>D12*H12</f>
        <v>480000</v>
      </c>
      <c r="J12" s="52"/>
      <c r="K12" s="309"/>
      <c r="L12" s="117">
        <f t="shared" ref="L12:L27" si="1">D12*K12</f>
        <v>0</v>
      </c>
      <c r="M12" s="256"/>
      <c r="N12" s="143"/>
      <c r="O12" s="200">
        <f t="shared" si="0"/>
        <v>0</v>
      </c>
      <c r="P12" s="256"/>
      <c r="Q12" s="131"/>
      <c r="R12" s="256"/>
      <c r="S12" s="174"/>
      <c r="T12" s="256"/>
      <c r="U12" s="187">
        <v>0</v>
      </c>
      <c r="V12" s="256"/>
      <c r="W12" s="200">
        <v>0</v>
      </c>
      <c r="X12" s="52"/>
      <c r="Y12" s="156">
        <v>0</v>
      </c>
      <c r="Z12" s="52"/>
      <c r="AA12" s="187">
        <v>0</v>
      </c>
      <c r="AB12" s="52"/>
      <c r="AC12" s="117">
        <v>0</v>
      </c>
      <c r="AD12" s="52"/>
      <c r="AE12" s="215">
        <v>0</v>
      </c>
      <c r="AF12" s="52"/>
      <c r="AG12" s="228">
        <v>0</v>
      </c>
      <c r="AH12" s="52"/>
      <c r="AI12" s="2"/>
    </row>
    <row r="13" spans="1:37" s="3" customFormat="1" ht="14.25" customHeight="1" thickBot="1" x14ac:dyDescent="0.2">
      <c r="A13" s="2"/>
      <c r="B13" s="73" t="s">
        <v>25</v>
      </c>
      <c r="C13" s="92">
        <v>2</v>
      </c>
      <c r="D13" s="6">
        <v>100000</v>
      </c>
      <c r="E13" s="7">
        <f>C13*D13</f>
        <v>200000</v>
      </c>
      <c r="F13" s="397"/>
      <c r="G13" s="399"/>
      <c r="H13" s="310"/>
      <c r="I13" s="200">
        <f>D13*H13</f>
        <v>0</v>
      </c>
      <c r="J13" s="52"/>
      <c r="K13" s="309">
        <v>1</v>
      </c>
      <c r="L13" s="117">
        <f t="shared" si="1"/>
        <v>100000</v>
      </c>
      <c r="M13" s="256"/>
      <c r="N13" s="143"/>
      <c r="O13" s="200">
        <f t="shared" si="0"/>
        <v>0</v>
      </c>
      <c r="P13" s="256"/>
      <c r="Q13" s="131"/>
      <c r="R13" s="256"/>
      <c r="S13" s="174"/>
      <c r="T13" s="256"/>
      <c r="U13" s="187">
        <v>0</v>
      </c>
      <c r="V13" s="256"/>
      <c r="W13" s="200">
        <v>0</v>
      </c>
      <c r="X13" s="52"/>
      <c r="Y13" s="156">
        <v>0</v>
      </c>
      <c r="Z13" s="52"/>
      <c r="AA13" s="187">
        <v>0</v>
      </c>
      <c r="AB13" s="52"/>
      <c r="AC13" s="117">
        <v>0</v>
      </c>
      <c r="AD13" s="52"/>
      <c r="AE13" s="215">
        <v>0</v>
      </c>
      <c r="AF13" s="52"/>
      <c r="AG13" s="228">
        <v>0</v>
      </c>
      <c r="AH13" s="52"/>
      <c r="AI13" s="2"/>
    </row>
    <row r="14" spans="1:37" s="86" customFormat="1" ht="14.25" customHeight="1" thickBot="1" x14ac:dyDescent="0.2">
      <c r="A14" s="2"/>
      <c r="B14" s="400" t="s">
        <v>26</v>
      </c>
      <c r="C14" s="401"/>
      <c r="D14" s="401"/>
      <c r="E14" s="402"/>
      <c r="F14" s="403">
        <f>SUM(E15:E26)</f>
        <v>4000000</v>
      </c>
      <c r="G14" s="407">
        <f>+F14/F99</f>
        <v>2.5564630821965195E-2</v>
      </c>
      <c r="H14" s="310"/>
      <c r="I14" s="200">
        <f>D14*H14</f>
        <v>0</v>
      </c>
      <c r="J14" s="52"/>
      <c r="K14" s="309"/>
      <c r="L14" s="117">
        <f t="shared" si="1"/>
        <v>0</v>
      </c>
      <c r="M14" s="256"/>
      <c r="N14" s="143"/>
      <c r="O14" s="200">
        <f t="shared" si="0"/>
        <v>0</v>
      </c>
      <c r="P14" s="256"/>
      <c r="Q14" s="131"/>
      <c r="R14" s="256"/>
      <c r="S14" s="174"/>
      <c r="T14" s="256"/>
      <c r="U14" s="187">
        <v>0</v>
      </c>
      <c r="V14" s="256"/>
      <c r="W14" s="200">
        <v>0</v>
      </c>
      <c r="X14" s="52"/>
      <c r="Y14" s="156">
        <v>0</v>
      </c>
      <c r="Z14" s="52"/>
      <c r="AA14" s="187">
        <v>0</v>
      </c>
      <c r="AB14" s="52"/>
      <c r="AC14" s="117">
        <v>0</v>
      </c>
      <c r="AD14" s="52"/>
      <c r="AE14" s="215">
        <v>0</v>
      </c>
      <c r="AF14" s="52"/>
      <c r="AG14" s="228">
        <v>0</v>
      </c>
      <c r="AH14" s="52"/>
    </row>
    <row r="15" spans="1:37" s="3" customFormat="1" ht="14.25" customHeight="1" thickBot="1" x14ac:dyDescent="0.2">
      <c r="A15" s="2"/>
      <c r="B15" s="76" t="s">
        <v>87</v>
      </c>
      <c r="C15" s="13">
        <v>4</v>
      </c>
      <c r="D15" s="23">
        <v>100000</v>
      </c>
      <c r="E15" s="15">
        <f>+D15*C15</f>
        <v>400000</v>
      </c>
      <c r="F15" s="404"/>
      <c r="G15" s="408"/>
      <c r="H15" s="310">
        <v>14</v>
      </c>
      <c r="I15" s="200">
        <v>3073270</v>
      </c>
      <c r="J15" s="52"/>
      <c r="K15" s="309">
        <v>2</v>
      </c>
      <c r="L15" s="117">
        <f t="shared" si="1"/>
        <v>200000</v>
      </c>
      <c r="M15" s="256"/>
      <c r="N15" s="143"/>
      <c r="O15" s="200">
        <f t="shared" si="0"/>
        <v>0</v>
      </c>
      <c r="P15" s="256"/>
      <c r="Q15" s="131"/>
      <c r="R15" s="256"/>
      <c r="S15" s="174"/>
      <c r="T15" s="256"/>
      <c r="U15" s="187">
        <v>0</v>
      </c>
      <c r="V15" s="256"/>
      <c r="W15" s="200">
        <v>0</v>
      </c>
      <c r="X15" s="52"/>
      <c r="Y15" s="156">
        <v>0</v>
      </c>
      <c r="Z15" s="52"/>
      <c r="AA15" s="187">
        <v>0</v>
      </c>
      <c r="AB15" s="52"/>
      <c r="AC15" s="117">
        <v>0</v>
      </c>
      <c r="AD15" s="52"/>
      <c r="AE15" s="215">
        <v>0</v>
      </c>
      <c r="AF15" s="52"/>
      <c r="AG15" s="228">
        <v>0</v>
      </c>
      <c r="AH15" s="52"/>
      <c r="AI15" s="2"/>
      <c r="AJ15" s="4"/>
    </row>
    <row r="16" spans="1:37" s="3" customFormat="1" ht="14.25" customHeight="1" thickBot="1" x14ac:dyDescent="0.2">
      <c r="A16" s="2"/>
      <c r="B16" s="72" t="s">
        <v>88</v>
      </c>
      <c r="C16" s="13">
        <v>300</v>
      </c>
      <c r="D16" s="23">
        <v>12000</v>
      </c>
      <c r="E16" s="15">
        <f>+D16*C16</f>
        <v>3600000</v>
      </c>
      <c r="F16" s="405"/>
      <c r="G16" s="408"/>
      <c r="H16" s="310">
        <v>14</v>
      </c>
      <c r="I16" s="200">
        <f t="shared" ref="I16:I27" si="2">D16*H16</f>
        <v>168000</v>
      </c>
      <c r="J16" s="52"/>
      <c r="K16" s="309">
        <v>2</v>
      </c>
      <c r="L16" s="117">
        <f t="shared" si="1"/>
        <v>24000</v>
      </c>
      <c r="M16" s="256"/>
      <c r="N16" s="143"/>
      <c r="O16" s="200">
        <f t="shared" si="0"/>
        <v>0</v>
      </c>
      <c r="P16" s="256"/>
      <c r="Q16" s="131"/>
      <c r="R16" s="256"/>
      <c r="S16" s="174"/>
      <c r="T16" s="256"/>
      <c r="U16" s="187">
        <v>0</v>
      </c>
      <c r="V16" s="256"/>
      <c r="W16" s="200">
        <v>0</v>
      </c>
      <c r="X16" s="52"/>
      <c r="Y16" s="156">
        <v>0</v>
      </c>
      <c r="Z16" s="52"/>
      <c r="AA16" s="187">
        <v>0</v>
      </c>
      <c r="AB16" s="52"/>
      <c r="AC16" s="117">
        <v>0</v>
      </c>
      <c r="AD16" s="52"/>
      <c r="AE16" s="215">
        <v>0</v>
      </c>
      <c r="AF16" s="52"/>
      <c r="AG16" s="228">
        <v>0</v>
      </c>
      <c r="AH16" s="52"/>
      <c r="AI16" s="2"/>
      <c r="AJ16" s="4"/>
    </row>
    <row r="17" spans="1:36" s="3" customFormat="1" ht="14.25" hidden="1" customHeight="1" thickBot="1" x14ac:dyDescent="0.2">
      <c r="A17" s="2"/>
      <c r="B17" s="73"/>
      <c r="C17" s="13">
        <v>0</v>
      </c>
      <c r="D17" s="6">
        <v>0</v>
      </c>
      <c r="E17" s="7">
        <f t="shared" ref="E17:E23" si="3">C17*D17</f>
        <v>0</v>
      </c>
      <c r="F17" s="405"/>
      <c r="G17" s="408"/>
      <c r="H17" s="310"/>
      <c r="I17" s="200">
        <f t="shared" si="2"/>
        <v>0</v>
      </c>
      <c r="J17" s="52"/>
      <c r="K17" s="309"/>
      <c r="L17" s="117">
        <f t="shared" si="1"/>
        <v>0</v>
      </c>
      <c r="M17" s="256"/>
      <c r="N17" s="143"/>
      <c r="O17" s="200">
        <f t="shared" si="0"/>
        <v>0</v>
      </c>
      <c r="P17" s="256"/>
      <c r="Q17" s="131"/>
      <c r="R17" s="256"/>
      <c r="S17" s="174"/>
      <c r="T17" s="256"/>
      <c r="U17" s="187">
        <v>0</v>
      </c>
      <c r="V17" s="256"/>
      <c r="W17" s="200">
        <v>0</v>
      </c>
      <c r="X17" s="52"/>
      <c r="Y17" s="156">
        <v>0</v>
      </c>
      <c r="Z17" s="52"/>
      <c r="AA17" s="187">
        <v>0</v>
      </c>
      <c r="AB17" s="52"/>
      <c r="AC17" s="117">
        <v>0</v>
      </c>
      <c r="AD17" s="52"/>
      <c r="AE17" s="215">
        <v>0</v>
      </c>
      <c r="AF17" s="52"/>
      <c r="AG17" s="228">
        <v>0</v>
      </c>
      <c r="AH17" s="52"/>
      <c r="AI17" s="2"/>
    </row>
    <row r="18" spans="1:36" s="3" customFormat="1" ht="14.25" hidden="1" customHeight="1" thickBot="1" x14ac:dyDescent="0.2">
      <c r="A18" s="2"/>
      <c r="B18" s="73"/>
      <c r="C18" s="13">
        <v>0</v>
      </c>
      <c r="D18" s="6">
        <v>0</v>
      </c>
      <c r="E18" s="7">
        <f t="shared" si="3"/>
        <v>0</v>
      </c>
      <c r="F18" s="405"/>
      <c r="G18" s="408"/>
      <c r="H18" s="310"/>
      <c r="I18" s="200">
        <f t="shared" si="2"/>
        <v>0</v>
      </c>
      <c r="J18" s="52"/>
      <c r="K18" s="309"/>
      <c r="L18" s="117">
        <f t="shared" si="1"/>
        <v>0</v>
      </c>
      <c r="M18" s="256"/>
      <c r="N18" s="143"/>
      <c r="O18" s="200">
        <f t="shared" si="0"/>
        <v>0</v>
      </c>
      <c r="P18" s="256"/>
      <c r="Q18" s="131"/>
      <c r="R18" s="256"/>
      <c r="S18" s="174"/>
      <c r="T18" s="256"/>
      <c r="U18" s="187">
        <v>0</v>
      </c>
      <c r="V18" s="256"/>
      <c r="W18" s="200">
        <v>0</v>
      </c>
      <c r="X18" s="52"/>
      <c r="Y18" s="156">
        <v>0</v>
      </c>
      <c r="Z18" s="52"/>
      <c r="AA18" s="187">
        <v>0</v>
      </c>
      <c r="AB18" s="52"/>
      <c r="AC18" s="117">
        <v>0</v>
      </c>
      <c r="AD18" s="52"/>
      <c r="AE18" s="215">
        <v>0</v>
      </c>
      <c r="AF18" s="52"/>
      <c r="AG18" s="228">
        <v>0</v>
      </c>
      <c r="AH18" s="52"/>
      <c r="AI18" s="2"/>
    </row>
    <row r="19" spans="1:36" s="3" customFormat="1" ht="14.25" hidden="1" customHeight="1" thickBot="1" x14ac:dyDescent="0.2">
      <c r="A19" s="2"/>
      <c r="B19" s="74"/>
      <c r="C19" s="13">
        <v>0</v>
      </c>
      <c r="D19" s="6">
        <v>0</v>
      </c>
      <c r="E19" s="7">
        <f t="shared" si="3"/>
        <v>0</v>
      </c>
      <c r="F19" s="405"/>
      <c r="G19" s="408"/>
      <c r="H19" s="310"/>
      <c r="I19" s="200">
        <f t="shared" si="2"/>
        <v>0</v>
      </c>
      <c r="J19" s="52"/>
      <c r="K19" s="309"/>
      <c r="L19" s="117">
        <f t="shared" si="1"/>
        <v>0</v>
      </c>
      <c r="M19" s="256"/>
      <c r="N19" s="143"/>
      <c r="O19" s="200">
        <f t="shared" si="0"/>
        <v>0</v>
      </c>
      <c r="P19" s="256"/>
      <c r="Q19" s="131"/>
      <c r="R19" s="256"/>
      <c r="S19" s="174"/>
      <c r="T19" s="256"/>
      <c r="U19" s="187">
        <v>0</v>
      </c>
      <c r="V19" s="256"/>
      <c r="W19" s="200">
        <v>0</v>
      </c>
      <c r="X19" s="52"/>
      <c r="Y19" s="156">
        <v>0</v>
      </c>
      <c r="Z19" s="52"/>
      <c r="AA19" s="187">
        <v>0</v>
      </c>
      <c r="AB19" s="52"/>
      <c r="AC19" s="117">
        <v>0</v>
      </c>
      <c r="AD19" s="52"/>
      <c r="AE19" s="215">
        <v>0</v>
      </c>
      <c r="AF19" s="52"/>
      <c r="AG19" s="228">
        <v>0</v>
      </c>
      <c r="AH19" s="52"/>
      <c r="AI19" s="2"/>
    </row>
    <row r="20" spans="1:36" s="3" customFormat="1" ht="14.25" hidden="1" customHeight="1" thickBot="1" x14ac:dyDescent="0.2">
      <c r="A20" s="2"/>
      <c r="B20" s="74"/>
      <c r="C20" s="13">
        <v>0</v>
      </c>
      <c r="D20" s="6">
        <v>0</v>
      </c>
      <c r="E20" s="7">
        <f t="shared" si="3"/>
        <v>0</v>
      </c>
      <c r="F20" s="405"/>
      <c r="G20" s="408"/>
      <c r="H20" s="310"/>
      <c r="I20" s="200">
        <f t="shared" si="2"/>
        <v>0</v>
      </c>
      <c r="J20" s="52"/>
      <c r="K20" s="309"/>
      <c r="L20" s="117">
        <f t="shared" si="1"/>
        <v>0</v>
      </c>
      <c r="M20" s="256"/>
      <c r="N20" s="143"/>
      <c r="O20" s="200">
        <f t="shared" si="0"/>
        <v>0</v>
      </c>
      <c r="P20" s="256"/>
      <c r="Q20" s="131"/>
      <c r="R20" s="256"/>
      <c r="S20" s="174"/>
      <c r="T20" s="256"/>
      <c r="U20" s="187">
        <v>0</v>
      </c>
      <c r="V20" s="256"/>
      <c r="W20" s="200">
        <v>0</v>
      </c>
      <c r="X20" s="52"/>
      <c r="Y20" s="156">
        <v>0</v>
      </c>
      <c r="Z20" s="52"/>
      <c r="AA20" s="187">
        <v>0</v>
      </c>
      <c r="AB20" s="52"/>
      <c r="AC20" s="117">
        <v>0</v>
      </c>
      <c r="AD20" s="52"/>
      <c r="AE20" s="215">
        <v>0</v>
      </c>
      <c r="AF20" s="52"/>
      <c r="AG20" s="228">
        <v>0</v>
      </c>
      <c r="AH20" s="52"/>
      <c r="AI20" s="2"/>
    </row>
    <row r="21" spans="1:36" s="3" customFormat="1" ht="14.25" hidden="1" customHeight="1" thickBot="1" x14ac:dyDescent="0.2">
      <c r="A21" s="2"/>
      <c r="B21" s="73"/>
      <c r="C21" s="13">
        <v>0</v>
      </c>
      <c r="D21" s="6">
        <v>0</v>
      </c>
      <c r="E21" s="7">
        <f t="shared" si="3"/>
        <v>0</v>
      </c>
      <c r="F21" s="405"/>
      <c r="G21" s="408"/>
      <c r="H21" s="310"/>
      <c r="I21" s="200">
        <f t="shared" si="2"/>
        <v>0</v>
      </c>
      <c r="J21" s="52"/>
      <c r="K21" s="309"/>
      <c r="L21" s="117">
        <f t="shared" si="1"/>
        <v>0</v>
      </c>
      <c r="M21" s="256"/>
      <c r="N21" s="143"/>
      <c r="O21" s="200">
        <f t="shared" si="0"/>
        <v>0</v>
      </c>
      <c r="P21" s="256"/>
      <c r="Q21" s="131"/>
      <c r="R21" s="256"/>
      <c r="S21" s="174"/>
      <c r="T21" s="256"/>
      <c r="U21" s="187">
        <v>0</v>
      </c>
      <c r="V21" s="256"/>
      <c r="W21" s="200">
        <v>0</v>
      </c>
      <c r="X21" s="52"/>
      <c r="Y21" s="156">
        <v>0</v>
      </c>
      <c r="Z21" s="52"/>
      <c r="AA21" s="187">
        <v>0</v>
      </c>
      <c r="AB21" s="52"/>
      <c r="AC21" s="117">
        <v>0</v>
      </c>
      <c r="AD21" s="52"/>
      <c r="AE21" s="215">
        <v>0</v>
      </c>
      <c r="AF21" s="52"/>
      <c r="AG21" s="228">
        <v>0</v>
      </c>
      <c r="AH21" s="52"/>
      <c r="AI21" s="2"/>
    </row>
    <row r="22" spans="1:36" s="3" customFormat="1" ht="14.25" hidden="1" customHeight="1" thickBot="1" x14ac:dyDescent="0.2">
      <c r="A22" s="2"/>
      <c r="B22" s="73"/>
      <c r="C22" s="13">
        <v>0</v>
      </c>
      <c r="D22" s="6">
        <v>0</v>
      </c>
      <c r="E22" s="7">
        <f t="shared" si="3"/>
        <v>0</v>
      </c>
      <c r="F22" s="405"/>
      <c r="G22" s="408"/>
      <c r="H22" s="310"/>
      <c r="I22" s="200">
        <f t="shared" si="2"/>
        <v>0</v>
      </c>
      <c r="J22" s="52"/>
      <c r="K22" s="309"/>
      <c r="L22" s="117">
        <f t="shared" si="1"/>
        <v>0</v>
      </c>
      <c r="M22" s="256"/>
      <c r="N22" s="143"/>
      <c r="O22" s="200">
        <f t="shared" si="0"/>
        <v>0</v>
      </c>
      <c r="P22" s="256"/>
      <c r="Q22" s="131"/>
      <c r="R22" s="256"/>
      <c r="S22" s="174"/>
      <c r="T22" s="256"/>
      <c r="U22" s="187">
        <v>0</v>
      </c>
      <c r="V22" s="256"/>
      <c r="W22" s="200">
        <v>0</v>
      </c>
      <c r="X22" s="52"/>
      <c r="Y22" s="156">
        <v>0</v>
      </c>
      <c r="Z22" s="52"/>
      <c r="AA22" s="187">
        <v>0</v>
      </c>
      <c r="AB22" s="52"/>
      <c r="AC22" s="117">
        <v>0</v>
      </c>
      <c r="AD22" s="52"/>
      <c r="AE22" s="215">
        <v>0</v>
      </c>
      <c r="AF22" s="52"/>
      <c r="AG22" s="228">
        <v>0</v>
      </c>
      <c r="AH22" s="52"/>
      <c r="AI22" s="2"/>
    </row>
    <row r="23" spans="1:36" s="3" customFormat="1" ht="14.25" hidden="1" customHeight="1" thickBot="1" x14ac:dyDescent="0.2">
      <c r="A23" s="2"/>
      <c r="B23" s="73"/>
      <c r="C23" s="13">
        <v>0</v>
      </c>
      <c r="D23" s="6">
        <v>0</v>
      </c>
      <c r="E23" s="7">
        <f t="shared" si="3"/>
        <v>0</v>
      </c>
      <c r="F23" s="405"/>
      <c r="G23" s="408"/>
      <c r="H23" s="310"/>
      <c r="I23" s="200">
        <f t="shared" si="2"/>
        <v>0</v>
      </c>
      <c r="J23" s="52"/>
      <c r="K23" s="309"/>
      <c r="L23" s="117">
        <f t="shared" si="1"/>
        <v>0</v>
      </c>
      <c r="M23" s="256"/>
      <c r="N23" s="143"/>
      <c r="O23" s="200">
        <f t="shared" si="0"/>
        <v>0</v>
      </c>
      <c r="P23" s="256"/>
      <c r="Q23" s="131"/>
      <c r="R23" s="256"/>
      <c r="S23" s="174"/>
      <c r="T23" s="256"/>
      <c r="U23" s="187">
        <v>0</v>
      </c>
      <c r="V23" s="256"/>
      <c r="W23" s="200">
        <v>0</v>
      </c>
      <c r="X23" s="52"/>
      <c r="Y23" s="156">
        <v>0</v>
      </c>
      <c r="Z23" s="52"/>
      <c r="AA23" s="187">
        <v>0</v>
      </c>
      <c r="AB23" s="52"/>
      <c r="AC23" s="117">
        <v>0</v>
      </c>
      <c r="AD23" s="52"/>
      <c r="AE23" s="215">
        <v>0</v>
      </c>
      <c r="AF23" s="52"/>
      <c r="AG23" s="228">
        <v>0</v>
      </c>
      <c r="AH23" s="52"/>
      <c r="AI23" s="2"/>
    </row>
    <row r="24" spans="1:36" s="3" customFormat="1" ht="14.25" hidden="1" customHeight="1" thickBot="1" x14ac:dyDescent="0.2">
      <c r="A24" s="2"/>
      <c r="B24" s="73"/>
      <c r="C24" s="13">
        <v>0</v>
      </c>
      <c r="D24" s="6">
        <v>0</v>
      </c>
      <c r="E24" s="7">
        <f>C24*D24</f>
        <v>0</v>
      </c>
      <c r="F24" s="405"/>
      <c r="G24" s="408"/>
      <c r="H24" s="310"/>
      <c r="I24" s="200">
        <f t="shared" si="2"/>
        <v>0</v>
      </c>
      <c r="J24" s="52"/>
      <c r="K24" s="309"/>
      <c r="L24" s="117">
        <f t="shared" si="1"/>
        <v>0</v>
      </c>
      <c r="M24" s="256"/>
      <c r="N24" s="143"/>
      <c r="O24" s="200">
        <f t="shared" si="0"/>
        <v>0</v>
      </c>
      <c r="P24" s="256"/>
      <c r="Q24" s="131"/>
      <c r="R24" s="256"/>
      <c r="S24" s="174"/>
      <c r="T24" s="256"/>
      <c r="U24" s="187">
        <v>0</v>
      </c>
      <c r="V24" s="256"/>
      <c r="W24" s="200">
        <v>0</v>
      </c>
      <c r="X24" s="52"/>
      <c r="Y24" s="156">
        <v>0</v>
      </c>
      <c r="Z24" s="52"/>
      <c r="AA24" s="187">
        <v>0</v>
      </c>
      <c r="AB24" s="52"/>
      <c r="AC24" s="117">
        <v>0</v>
      </c>
      <c r="AD24" s="52"/>
      <c r="AE24" s="215">
        <v>0</v>
      </c>
      <c r="AF24" s="52"/>
      <c r="AG24" s="228">
        <v>0</v>
      </c>
      <c r="AH24" s="52"/>
      <c r="AI24" s="2"/>
    </row>
    <row r="25" spans="1:36" s="2" customFormat="1" ht="14.25" hidden="1" customHeight="1" thickBot="1" x14ac:dyDescent="0.2">
      <c r="B25" s="73"/>
      <c r="C25" s="5">
        <v>0</v>
      </c>
      <c r="D25" s="22">
        <v>0</v>
      </c>
      <c r="E25" s="7">
        <f t="shared" ref="E25:E26" si="4">C25*D25</f>
        <v>0</v>
      </c>
      <c r="F25" s="405"/>
      <c r="G25" s="408"/>
      <c r="H25" s="310"/>
      <c r="I25" s="200">
        <f t="shared" si="2"/>
        <v>0</v>
      </c>
      <c r="J25" s="52"/>
      <c r="K25" s="309"/>
      <c r="L25" s="117">
        <f t="shared" si="1"/>
        <v>0</v>
      </c>
      <c r="M25" s="256"/>
      <c r="N25" s="143"/>
      <c r="O25" s="200">
        <f t="shared" si="0"/>
        <v>0</v>
      </c>
      <c r="P25" s="256"/>
      <c r="Q25" s="131"/>
      <c r="R25" s="256"/>
      <c r="S25" s="174"/>
      <c r="T25" s="256"/>
      <c r="U25" s="187">
        <v>0</v>
      </c>
      <c r="V25" s="256"/>
      <c r="W25" s="200">
        <v>0</v>
      </c>
      <c r="X25" s="52"/>
      <c r="Y25" s="156">
        <v>0</v>
      </c>
      <c r="Z25" s="52"/>
      <c r="AA25" s="187">
        <v>0</v>
      </c>
      <c r="AB25" s="52"/>
      <c r="AC25" s="117">
        <v>0</v>
      </c>
      <c r="AD25" s="52"/>
      <c r="AE25" s="215">
        <v>0</v>
      </c>
      <c r="AF25" s="52"/>
      <c r="AG25" s="228">
        <v>0</v>
      </c>
      <c r="AH25" s="52"/>
    </row>
    <row r="26" spans="1:36" s="2" customFormat="1" ht="14.25" hidden="1" customHeight="1" thickBot="1" x14ac:dyDescent="0.2">
      <c r="B26" s="93" t="s">
        <v>27</v>
      </c>
      <c r="C26" s="16">
        <v>0</v>
      </c>
      <c r="D26" s="94">
        <v>0</v>
      </c>
      <c r="E26" s="95">
        <f t="shared" si="4"/>
        <v>0</v>
      </c>
      <c r="F26" s="406"/>
      <c r="G26" s="409"/>
      <c r="H26" s="310"/>
      <c r="I26" s="200">
        <f t="shared" si="2"/>
        <v>0</v>
      </c>
      <c r="J26" s="52"/>
      <c r="K26" s="309"/>
      <c r="L26" s="117">
        <f t="shared" si="1"/>
        <v>0</v>
      </c>
      <c r="M26" s="256" t="s">
        <v>86</v>
      </c>
      <c r="N26" s="143"/>
      <c r="O26" s="200">
        <f t="shared" si="0"/>
        <v>0</v>
      </c>
      <c r="P26" s="256"/>
      <c r="Q26" s="131"/>
      <c r="R26" s="256"/>
      <c r="S26" s="174"/>
      <c r="T26" s="256"/>
      <c r="U26" s="187">
        <v>0</v>
      </c>
      <c r="V26" s="256"/>
      <c r="W26" s="200">
        <v>0</v>
      </c>
      <c r="X26" s="52"/>
      <c r="Y26" s="156">
        <v>0</v>
      </c>
      <c r="Z26" s="52"/>
      <c r="AA26" s="187">
        <v>0</v>
      </c>
      <c r="AB26" s="52"/>
      <c r="AC26" s="117">
        <v>0</v>
      </c>
      <c r="AD26" s="52"/>
      <c r="AE26" s="215">
        <v>0</v>
      </c>
      <c r="AF26" s="52"/>
      <c r="AG26" s="228">
        <v>0</v>
      </c>
      <c r="AH26" s="52"/>
    </row>
    <row r="27" spans="1:36" s="86" customFormat="1" ht="14.25" customHeight="1" thickBot="1" x14ac:dyDescent="0.2">
      <c r="A27" s="2"/>
      <c r="B27" s="410" t="s">
        <v>28</v>
      </c>
      <c r="C27" s="411"/>
      <c r="D27" s="411"/>
      <c r="E27" s="412"/>
      <c r="F27" s="413">
        <f>+E28+E29</f>
        <v>68000000</v>
      </c>
      <c r="G27" s="416">
        <f>+F27/F99</f>
        <v>0.43459872397340832</v>
      </c>
      <c r="H27" s="310"/>
      <c r="I27" s="200">
        <f t="shared" si="2"/>
        <v>0</v>
      </c>
      <c r="J27" s="52"/>
      <c r="K27" s="309"/>
      <c r="L27" s="117">
        <f t="shared" si="1"/>
        <v>0</v>
      </c>
      <c r="M27" s="256"/>
      <c r="N27" s="143"/>
      <c r="O27" s="200">
        <f t="shared" si="0"/>
        <v>0</v>
      </c>
      <c r="P27" s="256"/>
      <c r="Q27" s="131"/>
      <c r="R27" s="256"/>
      <c r="S27" s="174"/>
      <c r="T27" s="256"/>
      <c r="U27" s="187">
        <v>0</v>
      </c>
      <c r="V27" s="256"/>
      <c r="W27" s="200">
        <v>0</v>
      </c>
      <c r="X27" s="52"/>
      <c r="Y27" s="156">
        <v>0</v>
      </c>
      <c r="Z27" s="52"/>
      <c r="AA27" s="187">
        <v>0</v>
      </c>
      <c r="AB27" s="52"/>
      <c r="AC27" s="117">
        <v>0</v>
      </c>
      <c r="AD27" s="52"/>
      <c r="AE27" s="215">
        <v>0</v>
      </c>
      <c r="AF27" s="52"/>
      <c r="AG27" s="228">
        <v>0</v>
      </c>
      <c r="AH27" s="52"/>
    </row>
    <row r="28" spans="1:36" s="3" customFormat="1" ht="14.25" customHeight="1" thickBot="1" x14ac:dyDescent="0.2">
      <c r="A28" s="2"/>
      <c r="B28" s="82" t="s">
        <v>29</v>
      </c>
      <c r="C28" s="96">
        <v>4</v>
      </c>
      <c r="D28" s="20">
        <v>15000000</v>
      </c>
      <c r="E28" s="67">
        <f>D28*C28</f>
        <v>60000000</v>
      </c>
      <c r="F28" s="414"/>
      <c r="G28" s="417"/>
      <c r="H28" s="310"/>
      <c r="I28" s="200">
        <v>9516623</v>
      </c>
      <c r="J28" s="256" t="s">
        <v>115</v>
      </c>
      <c r="K28" s="309">
        <v>1</v>
      </c>
      <c r="L28" s="117">
        <v>10810538</v>
      </c>
      <c r="M28" s="256" t="s">
        <v>96</v>
      </c>
      <c r="N28" s="143"/>
      <c r="O28" s="200">
        <f t="shared" si="0"/>
        <v>0</v>
      </c>
      <c r="P28" s="256" t="s">
        <v>92</v>
      </c>
      <c r="Q28" s="131"/>
      <c r="R28" s="256" t="s">
        <v>91</v>
      </c>
      <c r="S28" s="174"/>
      <c r="T28" s="256" t="s">
        <v>90</v>
      </c>
      <c r="U28" s="187">
        <v>0</v>
      </c>
      <c r="V28" s="256" t="s">
        <v>113</v>
      </c>
      <c r="W28" s="200">
        <v>0</v>
      </c>
      <c r="X28" s="256" t="s">
        <v>114</v>
      </c>
      <c r="Y28" s="156">
        <v>0</v>
      </c>
      <c r="Z28" s="256" t="s">
        <v>116</v>
      </c>
      <c r="AA28" s="187">
        <v>0</v>
      </c>
      <c r="AB28" s="256" t="s">
        <v>117</v>
      </c>
      <c r="AC28" s="117">
        <v>0</v>
      </c>
      <c r="AD28" s="256" t="s">
        <v>118</v>
      </c>
      <c r="AE28" s="215">
        <v>0</v>
      </c>
      <c r="AF28" s="256" t="s">
        <v>119</v>
      </c>
      <c r="AG28" s="228">
        <v>0</v>
      </c>
      <c r="AH28" s="256" t="s">
        <v>120</v>
      </c>
      <c r="AI28" s="2"/>
    </row>
    <row r="29" spans="1:36" s="2" customFormat="1" ht="21" customHeight="1" thickBot="1" x14ac:dyDescent="0.2">
      <c r="B29" s="75" t="s">
        <v>30</v>
      </c>
      <c r="C29" s="66">
        <v>4</v>
      </c>
      <c r="D29" s="17">
        <v>2000000</v>
      </c>
      <c r="E29" s="67">
        <f>D29*C29</f>
        <v>8000000</v>
      </c>
      <c r="F29" s="415"/>
      <c r="G29" s="417"/>
      <c r="H29" s="310">
        <v>1</v>
      </c>
      <c r="I29" s="200">
        <v>3737000</v>
      </c>
      <c r="J29" s="52"/>
      <c r="K29" s="309">
        <v>1</v>
      </c>
      <c r="L29" s="117">
        <v>3631000</v>
      </c>
      <c r="M29" s="256"/>
      <c r="N29" s="143"/>
      <c r="O29" s="200">
        <f t="shared" si="0"/>
        <v>0</v>
      </c>
      <c r="P29" s="256"/>
      <c r="Q29" s="131"/>
      <c r="R29" s="256"/>
      <c r="S29" s="174"/>
      <c r="T29" s="269"/>
      <c r="U29" s="187">
        <v>0</v>
      </c>
      <c r="V29" s="269"/>
      <c r="W29" s="200">
        <v>0</v>
      </c>
      <c r="X29" s="68"/>
      <c r="Y29" s="156"/>
      <c r="Z29" s="52"/>
      <c r="AA29" s="187"/>
      <c r="AB29" s="52"/>
      <c r="AC29" s="117"/>
      <c r="AD29" s="52"/>
      <c r="AE29" s="215"/>
      <c r="AF29" s="52"/>
      <c r="AG29" s="228">
        <v>0</v>
      </c>
      <c r="AH29" s="52"/>
    </row>
    <row r="30" spans="1:36" s="86" customFormat="1" ht="14.25" customHeight="1" thickBot="1" x14ac:dyDescent="0.2">
      <c r="A30" s="2"/>
      <c r="B30" s="393" t="s">
        <v>31</v>
      </c>
      <c r="C30" s="394"/>
      <c r="D30" s="394"/>
      <c r="E30" s="395"/>
      <c r="F30" s="396">
        <f>SUM(E31:E31)</f>
        <v>1440000</v>
      </c>
      <c r="G30" s="420">
        <f>+F30/F99</f>
        <v>9.2032670959074706E-3</v>
      </c>
      <c r="H30" s="310"/>
      <c r="I30" s="200">
        <f>D30*H30</f>
        <v>0</v>
      </c>
      <c r="J30" s="52"/>
      <c r="K30" s="309"/>
      <c r="L30" s="117">
        <f>D30*K30</f>
        <v>0</v>
      </c>
      <c r="M30" s="256"/>
      <c r="N30" s="143"/>
      <c r="O30" s="200">
        <f t="shared" si="0"/>
        <v>0</v>
      </c>
      <c r="P30" s="256"/>
      <c r="Q30" s="131"/>
      <c r="R30" s="256"/>
      <c r="S30" s="174"/>
      <c r="T30" s="256"/>
      <c r="U30" s="187">
        <v>0</v>
      </c>
      <c r="V30" s="256"/>
      <c r="W30" s="200">
        <v>0</v>
      </c>
      <c r="X30" s="52"/>
      <c r="Y30" s="156">
        <v>0</v>
      </c>
      <c r="Z30" s="52"/>
      <c r="AA30" s="187">
        <v>0</v>
      </c>
      <c r="AB30" s="52"/>
      <c r="AC30" s="117">
        <v>0</v>
      </c>
      <c r="AD30" s="52"/>
      <c r="AE30" s="215">
        <v>0</v>
      </c>
      <c r="AF30" s="52"/>
      <c r="AG30" s="228">
        <v>0</v>
      </c>
      <c r="AH30" s="52"/>
    </row>
    <row r="31" spans="1:36" s="3" customFormat="1" ht="14.25" customHeight="1" thickBot="1" x14ac:dyDescent="0.2">
      <c r="A31" s="2"/>
      <c r="B31" s="72" t="s">
        <v>32</v>
      </c>
      <c r="C31" s="8">
        <v>12</v>
      </c>
      <c r="D31" s="9">
        <v>120000</v>
      </c>
      <c r="E31" s="10">
        <f>C31*D31</f>
        <v>1440000</v>
      </c>
      <c r="F31" s="415"/>
      <c r="G31" s="421"/>
      <c r="H31" s="310">
        <v>2</v>
      </c>
      <c r="I31" s="200">
        <f>D31*H31</f>
        <v>240000</v>
      </c>
      <c r="J31" s="52"/>
      <c r="K31" s="309">
        <v>1</v>
      </c>
      <c r="L31" s="117">
        <f>D31*K31</f>
        <v>120000</v>
      </c>
      <c r="M31" s="256"/>
      <c r="N31" s="143"/>
      <c r="O31" s="200">
        <f t="shared" si="0"/>
        <v>0</v>
      </c>
      <c r="P31" s="256"/>
      <c r="Q31" s="131"/>
      <c r="R31" s="256"/>
      <c r="S31" s="174"/>
      <c r="T31" s="256"/>
      <c r="U31" s="187">
        <v>0</v>
      </c>
      <c r="V31" s="256"/>
      <c r="W31" s="200">
        <v>0</v>
      </c>
      <c r="X31" s="52"/>
      <c r="Y31" s="156">
        <v>0</v>
      </c>
      <c r="Z31" s="52"/>
      <c r="AA31" s="187">
        <v>0</v>
      </c>
      <c r="AB31" s="52"/>
      <c r="AC31" s="117">
        <v>0</v>
      </c>
      <c r="AD31" s="52"/>
      <c r="AE31" s="215">
        <v>0</v>
      </c>
      <c r="AF31" s="52"/>
      <c r="AG31" s="228">
        <v>0</v>
      </c>
      <c r="AH31" s="52"/>
      <c r="AI31" s="11"/>
      <c r="AJ31" s="12"/>
    </row>
    <row r="32" spans="1:36" s="86" customFormat="1" ht="14.25" customHeight="1" thickBot="1" x14ac:dyDescent="0.2">
      <c r="A32" s="2"/>
      <c r="B32" s="393" t="s">
        <v>33</v>
      </c>
      <c r="C32" s="394"/>
      <c r="D32" s="394"/>
      <c r="E32" s="395"/>
      <c r="F32" s="396">
        <f>SUM(E33:E33)</f>
        <v>1000000</v>
      </c>
      <c r="G32" s="420">
        <f>+F32/F99</f>
        <v>6.3911577054912988E-3</v>
      </c>
      <c r="H32" s="310"/>
      <c r="I32" s="200">
        <f>D32*H32</f>
        <v>0</v>
      </c>
      <c r="J32" s="52"/>
      <c r="K32" s="309"/>
      <c r="L32" s="117">
        <f>D32*K32</f>
        <v>0</v>
      </c>
      <c r="M32" s="256"/>
      <c r="N32" s="143"/>
      <c r="O32" s="200">
        <f t="shared" si="0"/>
        <v>0</v>
      </c>
      <c r="P32" s="256"/>
      <c r="Q32" s="131"/>
      <c r="R32" s="256"/>
      <c r="S32" s="174"/>
      <c r="T32" s="256"/>
      <c r="U32" s="187">
        <v>0</v>
      </c>
      <c r="V32" s="256"/>
      <c r="W32" s="200">
        <v>0</v>
      </c>
      <c r="X32" s="52"/>
      <c r="Y32" s="156">
        <v>0</v>
      </c>
      <c r="Z32" s="52"/>
      <c r="AA32" s="187">
        <v>0</v>
      </c>
      <c r="AB32" s="52"/>
      <c r="AC32" s="117">
        <v>0</v>
      </c>
      <c r="AD32" s="52"/>
      <c r="AE32" s="215">
        <v>0</v>
      </c>
      <c r="AF32" s="52"/>
      <c r="AG32" s="228">
        <v>0</v>
      </c>
      <c r="AH32" s="52"/>
    </row>
    <row r="33" spans="1:35" s="240" customFormat="1" ht="14.25" customHeight="1" thickBot="1" x14ac:dyDescent="0.2">
      <c r="B33" s="246" t="s">
        <v>32</v>
      </c>
      <c r="C33" s="247">
        <v>4</v>
      </c>
      <c r="D33" s="248">
        <v>250000</v>
      </c>
      <c r="E33" s="249">
        <f>D33*C33</f>
        <v>1000000</v>
      </c>
      <c r="F33" s="414"/>
      <c r="G33" s="422"/>
      <c r="H33" s="311">
        <v>1</v>
      </c>
      <c r="I33" s="200">
        <f>D33*H33</f>
        <v>250000</v>
      </c>
      <c r="J33" s="250"/>
      <c r="K33" s="311">
        <v>1</v>
      </c>
      <c r="L33" s="117">
        <f>D33*K33</f>
        <v>250000</v>
      </c>
      <c r="M33" s="257"/>
      <c r="N33" s="143"/>
      <c r="O33" s="200">
        <f t="shared" si="0"/>
        <v>0</v>
      </c>
      <c r="P33" s="257"/>
      <c r="Q33" s="200"/>
      <c r="R33" s="257"/>
      <c r="S33" s="174"/>
      <c r="T33" s="257"/>
      <c r="U33" s="200"/>
      <c r="V33" s="257" t="s">
        <v>93</v>
      </c>
      <c r="W33" s="200"/>
      <c r="X33" s="250"/>
      <c r="Y33" s="200">
        <v>0</v>
      </c>
      <c r="Z33" s="250"/>
      <c r="AA33" s="200">
        <v>0</v>
      </c>
      <c r="AB33" s="250"/>
      <c r="AC33" s="200">
        <v>0</v>
      </c>
      <c r="AD33" s="250"/>
      <c r="AE33" s="200">
        <v>0</v>
      </c>
      <c r="AF33" s="250"/>
      <c r="AG33" s="200">
        <v>0</v>
      </c>
      <c r="AH33" s="250"/>
    </row>
    <row r="34" spans="1:35" s="3" customFormat="1" ht="14.25" customHeight="1" thickBot="1" x14ac:dyDescent="0.2">
      <c r="A34" s="2"/>
      <c r="B34" s="386" t="s">
        <v>34</v>
      </c>
      <c r="C34" s="387"/>
      <c r="D34" s="387"/>
      <c r="E34" s="387"/>
      <c r="F34" s="387"/>
      <c r="G34" s="388"/>
      <c r="H34" s="306"/>
      <c r="I34" s="389" t="s">
        <v>99</v>
      </c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390"/>
      <c r="AE34" s="390"/>
      <c r="AF34" s="390"/>
      <c r="AG34" s="390"/>
      <c r="AH34" s="423"/>
      <c r="AI34" s="2"/>
    </row>
    <row r="35" spans="1:35" s="86" customFormat="1" ht="14.25" customHeight="1" thickBot="1" x14ac:dyDescent="0.2">
      <c r="A35" s="2"/>
      <c r="B35" s="393" t="s">
        <v>35</v>
      </c>
      <c r="C35" s="394"/>
      <c r="D35" s="394"/>
      <c r="E35" s="395"/>
      <c r="F35" s="425">
        <f>SUM(E36:E37)</f>
        <v>2400000</v>
      </c>
      <c r="G35" s="418">
        <f>+F35/F99</f>
        <v>1.5338778493179116E-2</v>
      </c>
      <c r="H35" s="312"/>
      <c r="I35" s="391"/>
      <c r="J35" s="392"/>
      <c r="K35" s="392"/>
      <c r="L35" s="392"/>
      <c r="M35" s="392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424"/>
    </row>
    <row r="36" spans="1:35" s="3" customFormat="1" ht="14.25" customHeight="1" thickBot="1" x14ac:dyDescent="0.2">
      <c r="A36" s="2"/>
      <c r="B36" s="97" t="s">
        <v>121</v>
      </c>
      <c r="C36" s="5">
        <v>12</v>
      </c>
      <c r="D36" s="6">
        <v>100000</v>
      </c>
      <c r="E36" s="59">
        <f>C36*D36</f>
        <v>1200000</v>
      </c>
      <c r="F36" s="426"/>
      <c r="G36" s="419"/>
      <c r="H36" s="310">
        <v>1</v>
      </c>
      <c r="I36" s="200">
        <f t="shared" ref="I36:I59" si="5">D36*H36</f>
        <v>100000</v>
      </c>
      <c r="J36" s="52"/>
      <c r="K36" s="309">
        <v>1</v>
      </c>
      <c r="L36" s="117">
        <f t="shared" ref="L36:L59" si="6">D36*K36</f>
        <v>100000</v>
      </c>
      <c r="M36" s="256"/>
      <c r="N36" s="143"/>
      <c r="O36" s="200">
        <f t="shared" ref="O36:O59" si="7">D36*N36</f>
        <v>0</v>
      </c>
      <c r="P36" s="256"/>
      <c r="Q36" s="131"/>
      <c r="R36" s="256"/>
      <c r="S36" s="174"/>
      <c r="T36" s="256"/>
      <c r="U36" s="187">
        <v>0</v>
      </c>
      <c r="V36" s="256"/>
      <c r="W36" s="200">
        <v>0</v>
      </c>
      <c r="X36" s="52"/>
      <c r="Y36" s="156">
        <v>0</v>
      </c>
      <c r="Z36" s="52"/>
      <c r="AA36" s="187">
        <v>0</v>
      </c>
      <c r="AB36" s="52"/>
      <c r="AC36" s="117">
        <v>0</v>
      </c>
      <c r="AD36" s="52"/>
      <c r="AE36" s="215">
        <v>0</v>
      </c>
      <c r="AF36" s="52"/>
      <c r="AG36" s="228">
        <v>0</v>
      </c>
      <c r="AH36" s="52"/>
      <c r="AI36" s="2"/>
    </row>
    <row r="37" spans="1:35" s="3" customFormat="1" ht="14.25" customHeight="1" thickBot="1" x14ac:dyDescent="0.2">
      <c r="A37" s="2"/>
      <c r="B37" s="98" t="s">
        <v>73</v>
      </c>
      <c r="C37" s="5">
        <v>12</v>
      </c>
      <c r="D37" s="99">
        <v>100000</v>
      </c>
      <c r="E37" s="59">
        <f>C37*D37</f>
        <v>1200000</v>
      </c>
      <c r="F37" s="427"/>
      <c r="G37" s="428"/>
      <c r="H37" s="310">
        <v>1</v>
      </c>
      <c r="I37" s="200">
        <f t="shared" si="5"/>
        <v>100000</v>
      </c>
      <c r="J37" s="52"/>
      <c r="K37" s="309">
        <v>1</v>
      </c>
      <c r="L37" s="117">
        <f t="shared" si="6"/>
        <v>100000</v>
      </c>
      <c r="M37" s="256"/>
      <c r="N37" s="143"/>
      <c r="O37" s="200">
        <f t="shared" si="7"/>
        <v>0</v>
      </c>
      <c r="P37" s="256"/>
      <c r="Q37" s="131"/>
      <c r="R37" s="256"/>
      <c r="S37" s="174"/>
      <c r="T37" s="256"/>
      <c r="U37" s="187">
        <v>0</v>
      </c>
      <c r="V37" s="256"/>
      <c r="W37" s="200">
        <v>0</v>
      </c>
      <c r="X37" s="52"/>
      <c r="Y37" s="156">
        <v>0</v>
      </c>
      <c r="Z37" s="52"/>
      <c r="AA37" s="187">
        <v>0</v>
      </c>
      <c r="AB37" s="52"/>
      <c r="AC37" s="117">
        <v>0</v>
      </c>
      <c r="AD37" s="52"/>
      <c r="AE37" s="215">
        <v>0</v>
      </c>
      <c r="AF37" s="52"/>
      <c r="AG37" s="228">
        <v>0</v>
      </c>
      <c r="AH37" s="52"/>
      <c r="AI37" s="2"/>
    </row>
    <row r="38" spans="1:35" s="86" customFormat="1" ht="14.25" customHeight="1" thickBot="1" x14ac:dyDescent="0.2">
      <c r="A38" s="2"/>
      <c r="B38" s="437" t="s">
        <v>36</v>
      </c>
      <c r="C38" s="433"/>
      <c r="D38" s="438"/>
      <c r="E38" s="438"/>
      <c r="F38" s="425">
        <f>SUM(E39:E44)</f>
        <v>2700000</v>
      </c>
      <c r="G38" s="418">
        <f>+F38/F99</f>
        <v>1.7256125804826508E-2</v>
      </c>
      <c r="H38" s="310"/>
      <c r="I38" s="200">
        <f t="shared" si="5"/>
        <v>0</v>
      </c>
      <c r="J38" s="52"/>
      <c r="K38" s="309"/>
      <c r="L38" s="117">
        <f t="shared" si="6"/>
        <v>0</v>
      </c>
      <c r="M38" s="256"/>
      <c r="N38" s="143"/>
      <c r="O38" s="200">
        <f t="shared" si="7"/>
        <v>0</v>
      </c>
      <c r="P38" s="256"/>
      <c r="Q38" s="131"/>
      <c r="R38" s="256"/>
      <c r="S38" s="174"/>
      <c r="T38" s="256"/>
      <c r="U38" s="187">
        <v>0</v>
      </c>
      <c r="V38" s="256"/>
      <c r="W38" s="200">
        <v>0</v>
      </c>
      <c r="X38" s="52"/>
      <c r="Y38" s="156">
        <v>0</v>
      </c>
      <c r="Z38" s="52"/>
      <c r="AA38" s="187">
        <v>0</v>
      </c>
      <c r="AB38" s="52"/>
      <c r="AC38" s="117">
        <v>0</v>
      </c>
      <c r="AD38" s="52"/>
      <c r="AE38" s="215">
        <v>0</v>
      </c>
      <c r="AF38" s="52"/>
      <c r="AG38" s="228">
        <v>0</v>
      </c>
      <c r="AH38" s="52"/>
    </row>
    <row r="39" spans="1:35" s="3" customFormat="1" ht="14.25" customHeight="1" thickBot="1" x14ac:dyDescent="0.2">
      <c r="A39" s="2"/>
      <c r="B39" s="76" t="s">
        <v>37</v>
      </c>
      <c r="C39" s="13">
        <v>1</v>
      </c>
      <c r="D39" s="14">
        <v>700000</v>
      </c>
      <c r="E39" s="15">
        <f t="shared" ref="E39:E44" si="8">C39*D39</f>
        <v>700000</v>
      </c>
      <c r="F39" s="426"/>
      <c r="G39" s="419"/>
      <c r="H39" s="310">
        <v>0</v>
      </c>
      <c r="I39" s="200">
        <f t="shared" si="5"/>
        <v>0</v>
      </c>
      <c r="J39" s="52"/>
      <c r="K39" s="309"/>
      <c r="L39" s="117">
        <f t="shared" si="6"/>
        <v>0</v>
      </c>
      <c r="M39" s="256"/>
      <c r="N39" s="143"/>
      <c r="O39" s="200">
        <f t="shared" si="7"/>
        <v>0</v>
      </c>
      <c r="P39" s="256"/>
      <c r="Q39" s="131"/>
      <c r="R39" s="256"/>
      <c r="S39" s="174"/>
      <c r="T39" s="256"/>
      <c r="U39" s="187">
        <v>0</v>
      </c>
      <c r="V39" s="256"/>
      <c r="W39" s="200">
        <v>0</v>
      </c>
      <c r="X39" s="52"/>
      <c r="Y39" s="156">
        <v>0</v>
      </c>
      <c r="Z39" s="52"/>
      <c r="AA39" s="187">
        <v>0</v>
      </c>
      <c r="AB39" s="52"/>
      <c r="AC39" s="117">
        <v>0</v>
      </c>
      <c r="AD39" s="52"/>
      <c r="AE39" s="215">
        <v>0</v>
      </c>
      <c r="AF39" s="52"/>
      <c r="AG39" s="228">
        <v>0</v>
      </c>
      <c r="AH39" s="52"/>
      <c r="AI39" s="2"/>
    </row>
    <row r="40" spans="1:35" s="3" customFormat="1" ht="14.25" customHeight="1" thickBot="1" x14ac:dyDescent="0.2">
      <c r="A40" s="2"/>
      <c r="B40" s="73" t="s">
        <v>38</v>
      </c>
      <c r="C40" s="5">
        <v>12</v>
      </c>
      <c r="D40" s="14">
        <v>100000</v>
      </c>
      <c r="E40" s="7">
        <f t="shared" si="8"/>
        <v>1200000</v>
      </c>
      <c r="F40" s="426"/>
      <c r="G40" s="419"/>
      <c r="H40" s="310">
        <v>1</v>
      </c>
      <c r="I40" s="200">
        <f t="shared" si="5"/>
        <v>100000</v>
      </c>
      <c r="J40" s="52"/>
      <c r="K40" s="309"/>
      <c r="L40" s="117">
        <f t="shared" si="6"/>
        <v>0</v>
      </c>
      <c r="M40" s="256"/>
      <c r="N40" s="143"/>
      <c r="O40" s="200">
        <f t="shared" si="7"/>
        <v>0</v>
      </c>
      <c r="P40" s="256"/>
      <c r="Q40" s="131"/>
      <c r="R40" s="256"/>
      <c r="S40" s="174"/>
      <c r="T40" s="256"/>
      <c r="U40" s="187">
        <v>0</v>
      </c>
      <c r="V40" s="256"/>
      <c r="W40" s="200">
        <v>0</v>
      </c>
      <c r="X40" s="52"/>
      <c r="Y40" s="156">
        <v>0</v>
      </c>
      <c r="Z40" s="52"/>
      <c r="AA40" s="187">
        <v>0</v>
      </c>
      <c r="AB40" s="52"/>
      <c r="AC40" s="117">
        <v>0</v>
      </c>
      <c r="AD40" s="52"/>
      <c r="AE40" s="215">
        <v>0</v>
      </c>
      <c r="AF40" s="52"/>
      <c r="AG40" s="228">
        <v>0</v>
      </c>
      <c r="AH40" s="52"/>
      <c r="AI40" s="2"/>
    </row>
    <row r="41" spans="1:35" s="3" customFormat="1" ht="14.25" customHeight="1" thickBot="1" x14ac:dyDescent="0.2">
      <c r="A41" s="2"/>
      <c r="B41" s="77" t="s">
        <v>39</v>
      </c>
      <c r="C41" s="13">
        <v>2</v>
      </c>
      <c r="D41" s="14">
        <v>100000</v>
      </c>
      <c r="E41" s="7">
        <f t="shared" si="8"/>
        <v>200000</v>
      </c>
      <c r="F41" s="426"/>
      <c r="G41" s="419"/>
      <c r="H41" s="310">
        <v>1</v>
      </c>
      <c r="I41" s="200">
        <f t="shared" si="5"/>
        <v>100000</v>
      </c>
      <c r="J41" s="52"/>
      <c r="K41" s="309"/>
      <c r="L41" s="117">
        <f t="shared" si="6"/>
        <v>0</v>
      </c>
      <c r="M41" s="256"/>
      <c r="N41" s="143"/>
      <c r="O41" s="200">
        <f t="shared" si="7"/>
        <v>0</v>
      </c>
      <c r="P41" s="256"/>
      <c r="Q41" s="131"/>
      <c r="R41" s="256"/>
      <c r="S41" s="174"/>
      <c r="T41" s="256"/>
      <c r="U41" s="187">
        <v>0</v>
      </c>
      <c r="V41" s="256"/>
      <c r="W41" s="200">
        <v>0</v>
      </c>
      <c r="X41" s="52"/>
      <c r="Y41" s="156">
        <v>0</v>
      </c>
      <c r="Z41" s="52"/>
      <c r="AA41" s="187">
        <v>0</v>
      </c>
      <c r="AB41" s="52"/>
      <c r="AC41" s="117">
        <v>0</v>
      </c>
      <c r="AD41" s="52"/>
      <c r="AE41" s="215">
        <v>0</v>
      </c>
      <c r="AF41" s="52"/>
      <c r="AG41" s="228">
        <v>0</v>
      </c>
      <c r="AH41" s="52"/>
      <c r="AI41" s="2"/>
    </row>
    <row r="42" spans="1:35" s="3" customFormat="1" ht="14.25" customHeight="1" thickBot="1" x14ac:dyDescent="0.2">
      <c r="A42" s="2"/>
      <c r="B42" s="77" t="s">
        <v>40</v>
      </c>
      <c r="C42" s="5">
        <v>2</v>
      </c>
      <c r="D42" s="14">
        <v>100000</v>
      </c>
      <c r="E42" s="7">
        <f t="shared" si="8"/>
        <v>200000</v>
      </c>
      <c r="F42" s="426"/>
      <c r="G42" s="419"/>
      <c r="H42" s="310">
        <v>1</v>
      </c>
      <c r="I42" s="200">
        <f t="shared" si="5"/>
        <v>100000</v>
      </c>
      <c r="J42" s="52"/>
      <c r="K42" s="309"/>
      <c r="L42" s="117">
        <f t="shared" si="6"/>
        <v>0</v>
      </c>
      <c r="M42" s="256"/>
      <c r="N42" s="143"/>
      <c r="O42" s="200">
        <f t="shared" si="7"/>
        <v>0</v>
      </c>
      <c r="P42" s="256"/>
      <c r="Q42" s="131"/>
      <c r="R42" s="256"/>
      <c r="S42" s="174"/>
      <c r="T42" s="256"/>
      <c r="U42" s="187">
        <v>0</v>
      </c>
      <c r="V42" s="256"/>
      <c r="W42" s="200">
        <v>0</v>
      </c>
      <c r="X42" s="52"/>
      <c r="Y42" s="156">
        <v>0</v>
      </c>
      <c r="Z42" s="52"/>
      <c r="AA42" s="187">
        <v>0</v>
      </c>
      <c r="AB42" s="52"/>
      <c r="AC42" s="117">
        <v>0</v>
      </c>
      <c r="AD42" s="52"/>
      <c r="AE42" s="215">
        <v>0</v>
      </c>
      <c r="AF42" s="52"/>
      <c r="AG42" s="228">
        <v>0</v>
      </c>
      <c r="AH42" s="52"/>
      <c r="AI42" s="2"/>
    </row>
    <row r="43" spans="1:35" s="3" customFormat="1" ht="14.25" customHeight="1" thickBot="1" x14ac:dyDescent="0.2">
      <c r="A43" s="2"/>
      <c r="B43" s="77" t="s">
        <v>77</v>
      </c>
      <c r="C43" s="13">
        <v>1</v>
      </c>
      <c r="D43" s="14">
        <v>100000</v>
      </c>
      <c r="E43" s="7">
        <f t="shared" si="8"/>
        <v>100000</v>
      </c>
      <c r="F43" s="426"/>
      <c r="G43" s="419"/>
      <c r="H43" s="310"/>
      <c r="I43" s="200">
        <f t="shared" si="5"/>
        <v>0</v>
      </c>
      <c r="J43" s="52"/>
      <c r="K43" s="309"/>
      <c r="L43" s="117">
        <f t="shared" si="6"/>
        <v>0</v>
      </c>
      <c r="M43" s="256"/>
      <c r="N43" s="143"/>
      <c r="O43" s="200">
        <f t="shared" si="7"/>
        <v>0</v>
      </c>
      <c r="P43" s="256"/>
      <c r="Q43" s="131"/>
      <c r="R43" s="256"/>
      <c r="S43" s="174"/>
      <c r="T43" s="256"/>
      <c r="U43" s="187">
        <v>0</v>
      </c>
      <c r="V43" s="256"/>
      <c r="W43" s="200">
        <v>0</v>
      </c>
      <c r="X43" s="52"/>
      <c r="Y43" s="156">
        <v>0</v>
      </c>
      <c r="Z43" s="52"/>
      <c r="AA43" s="187">
        <v>0</v>
      </c>
      <c r="AB43" s="52"/>
      <c r="AC43" s="117">
        <v>0</v>
      </c>
      <c r="AD43" s="52"/>
      <c r="AE43" s="215">
        <v>0</v>
      </c>
      <c r="AF43" s="52"/>
      <c r="AG43" s="228">
        <v>0</v>
      </c>
      <c r="AH43" s="52"/>
      <c r="AI43" s="2"/>
    </row>
    <row r="44" spans="1:35" s="3" customFormat="1" ht="14.25" customHeight="1" thickBot="1" x14ac:dyDescent="0.2">
      <c r="A44" s="2"/>
      <c r="B44" s="78" t="s">
        <v>41</v>
      </c>
      <c r="C44" s="5">
        <v>1</v>
      </c>
      <c r="D44" s="6">
        <v>300000</v>
      </c>
      <c r="E44" s="7">
        <f t="shared" si="8"/>
        <v>300000</v>
      </c>
      <c r="F44" s="426"/>
      <c r="G44" s="419"/>
      <c r="H44" s="310">
        <v>1</v>
      </c>
      <c r="I44" s="200">
        <f t="shared" si="5"/>
        <v>300000</v>
      </c>
      <c r="J44" s="52"/>
      <c r="K44" s="309"/>
      <c r="L44" s="117">
        <f t="shared" si="6"/>
        <v>0</v>
      </c>
      <c r="M44" s="256"/>
      <c r="N44" s="143"/>
      <c r="O44" s="200">
        <f t="shared" si="7"/>
        <v>0</v>
      </c>
      <c r="P44" s="256"/>
      <c r="Q44" s="131"/>
      <c r="R44" s="256"/>
      <c r="S44" s="174"/>
      <c r="T44" s="256"/>
      <c r="U44" s="187">
        <v>0</v>
      </c>
      <c r="V44" s="256"/>
      <c r="W44" s="200">
        <v>0</v>
      </c>
      <c r="X44" s="52"/>
      <c r="Y44" s="156">
        <v>0</v>
      </c>
      <c r="Z44" s="52"/>
      <c r="AA44" s="187">
        <v>0</v>
      </c>
      <c r="AB44" s="52"/>
      <c r="AC44" s="117">
        <v>0</v>
      </c>
      <c r="AD44" s="52"/>
      <c r="AE44" s="215">
        <v>0</v>
      </c>
      <c r="AF44" s="52"/>
      <c r="AG44" s="228">
        <v>0</v>
      </c>
      <c r="AH44" s="52"/>
      <c r="AI44" s="2"/>
    </row>
    <row r="45" spans="1:35" s="86" customFormat="1" ht="14.25" customHeight="1" thickBot="1" x14ac:dyDescent="0.2">
      <c r="A45" s="2"/>
      <c r="B45" s="432" t="s">
        <v>42</v>
      </c>
      <c r="C45" s="433"/>
      <c r="D45" s="433"/>
      <c r="E45" s="433"/>
      <c r="F45" s="434">
        <f>SUM(E46:E49)</f>
        <v>3300000</v>
      </c>
      <c r="G45" s="418">
        <f>F45/F99</f>
        <v>2.1090820428121285E-2</v>
      </c>
      <c r="H45" s="310"/>
      <c r="I45" s="200">
        <f t="shared" si="5"/>
        <v>0</v>
      </c>
      <c r="J45" s="52"/>
      <c r="K45" s="309"/>
      <c r="L45" s="117">
        <f t="shared" si="6"/>
        <v>0</v>
      </c>
      <c r="M45" s="256"/>
      <c r="N45" s="143"/>
      <c r="O45" s="200">
        <f t="shared" si="7"/>
        <v>0</v>
      </c>
      <c r="P45" s="256"/>
      <c r="Q45" s="131"/>
      <c r="R45" s="256"/>
      <c r="S45" s="174"/>
      <c r="T45" s="256"/>
      <c r="U45" s="187">
        <v>0</v>
      </c>
      <c r="V45" s="256"/>
      <c r="W45" s="200">
        <v>0</v>
      </c>
      <c r="X45" s="52"/>
      <c r="Y45" s="156">
        <v>0</v>
      </c>
      <c r="Z45" s="52"/>
      <c r="AA45" s="187">
        <v>0</v>
      </c>
      <c r="AB45" s="52"/>
      <c r="AC45" s="117">
        <v>0</v>
      </c>
      <c r="AD45" s="52"/>
      <c r="AE45" s="215">
        <v>0</v>
      </c>
      <c r="AF45" s="52"/>
      <c r="AG45" s="228">
        <v>0</v>
      </c>
      <c r="AH45" s="52"/>
    </row>
    <row r="46" spans="1:35" s="3" customFormat="1" ht="14.25" customHeight="1" thickBot="1" x14ac:dyDescent="0.2">
      <c r="A46" s="2"/>
      <c r="B46" s="76" t="s">
        <v>43</v>
      </c>
      <c r="C46" s="5">
        <v>1</v>
      </c>
      <c r="D46" s="6">
        <v>300000</v>
      </c>
      <c r="E46" s="18">
        <f t="shared" ref="E46:E49" si="9">C46*D46</f>
        <v>300000</v>
      </c>
      <c r="F46" s="435"/>
      <c r="G46" s="419"/>
      <c r="H46" s="310"/>
      <c r="I46" s="200">
        <f t="shared" si="5"/>
        <v>0</v>
      </c>
      <c r="J46" s="52"/>
      <c r="K46" s="309"/>
      <c r="L46" s="117">
        <f t="shared" si="6"/>
        <v>0</v>
      </c>
      <c r="M46" s="256"/>
      <c r="N46" s="143"/>
      <c r="O46" s="200">
        <f t="shared" si="7"/>
        <v>0</v>
      </c>
      <c r="P46" s="256"/>
      <c r="Q46" s="131"/>
      <c r="R46" s="256"/>
      <c r="S46" s="174"/>
      <c r="T46" s="256"/>
      <c r="U46" s="187">
        <v>0</v>
      </c>
      <c r="V46" s="256"/>
      <c r="W46" s="200">
        <v>0</v>
      </c>
      <c r="X46" s="52"/>
      <c r="Y46" s="156">
        <v>0</v>
      </c>
      <c r="Z46" s="52"/>
      <c r="AA46" s="187">
        <v>0</v>
      </c>
      <c r="AB46" s="52"/>
      <c r="AC46" s="117">
        <v>0</v>
      </c>
      <c r="AD46" s="52"/>
      <c r="AE46" s="215">
        <v>0</v>
      </c>
      <c r="AF46" s="52"/>
      <c r="AG46" s="228">
        <v>0</v>
      </c>
      <c r="AH46" s="52"/>
      <c r="AI46" s="2"/>
    </row>
    <row r="47" spans="1:35" s="3" customFormat="1" ht="14.25" customHeight="1" thickBot="1" x14ac:dyDescent="0.2">
      <c r="A47" s="2"/>
      <c r="B47" s="77" t="s">
        <v>44</v>
      </c>
      <c r="C47" s="19">
        <v>1</v>
      </c>
      <c r="D47" s="20">
        <v>800000</v>
      </c>
      <c r="E47" s="21">
        <f t="shared" si="9"/>
        <v>800000</v>
      </c>
      <c r="F47" s="435"/>
      <c r="G47" s="419"/>
      <c r="H47" s="310"/>
      <c r="I47" s="200">
        <f t="shared" si="5"/>
        <v>0</v>
      </c>
      <c r="J47" s="52"/>
      <c r="K47" s="309"/>
      <c r="L47" s="117">
        <f t="shared" si="6"/>
        <v>0</v>
      </c>
      <c r="M47" s="256"/>
      <c r="N47" s="143"/>
      <c r="O47" s="200">
        <f t="shared" si="7"/>
        <v>0</v>
      </c>
      <c r="P47" s="256"/>
      <c r="Q47" s="131"/>
      <c r="R47" s="256"/>
      <c r="S47" s="174"/>
      <c r="T47" s="256"/>
      <c r="U47" s="187">
        <v>0</v>
      </c>
      <c r="V47" s="256"/>
      <c r="W47" s="200">
        <v>0</v>
      </c>
      <c r="X47" s="52"/>
      <c r="Y47" s="156">
        <v>0</v>
      </c>
      <c r="Z47" s="52"/>
      <c r="AA47" s="187">
        <v>0</v>
      </c>
      <c r="AB47" s="52"/>
      <c r="AC47" s="117">
        <v>0</v>
      </c>
      <c r="AD47" s="52"/>
      <c r="AE47" s="215">
        <v>0</v>
      </c>
      <c r="AF47" s="52"/>
      <c r="AG47" s="228">
        <v>0</v>
      </c>
      <c r="AH47" s="52"/>
      <c r="AI47" s="2"/>
    </row>
    <row r="48" spans="1:35" s="3" customFormat="1" ht="14.25" customHeight="1" thickBot="1" x14ac:dyDescent="0.2">
      <c r="A48" s="2"/>
      <c r="B48" s="77" t="s">
        <v>140</v>
      </c>
      <c r="C48" s="5">
        <v>1</v>
      </c>
      <c r="D48" s="22">
        <v>2000000</v>
      </c>
      <c r="E48" s="21">
        <f t="shared" si="9"/>
        <v>2000000</v>
      </c>
      <c r="F48" s="435"/>
      <c r="G48" s="419"/>
      <c r="H48" s="310"/>
      <c r="I48" s="200">
        <f t="shared" si="5"/>
        <v>0</v>
      </c>
      <c r="J48" s="52"/>
      <c r="K48" s="309"/>
      <c r="L48" s="117">
        <f t="shared" si="6"/>
        <v>0</v>
      </c>
      <c r="M48" s="256"/>
      <c r="N48" s="143"/>
      <c r="O48" s="200">
        <f t="shared" si="7"/>
        <v>0</v>
      </c>
      <c r="P48" s="256"/>
      <c r="Q48" s="131"/>
      <c r="R48" s="256"/>
      <c r="S48" s="174"/>
      <c r="T48" s="256"/>
      <c r="U48" s="187">
        <v>0</v>
      </c>
      <c r="V48" s="256"/>
      <c r="W48" s="200">
        <v>0</v>
      </c>
      <c r="X48" s="52"/>
      <c r="Y48" s="156">
        <v>0</v>
      </c>
      <c r="Z48" s="52"/>
      <c r="AA48" s="187">
        <v>0</v>
      </c>
      <c r="AB48" s="52"/>
      <c r="AC48" s="117">
        <v>0</v>
      </c>
      <c r="AD48" s="52"/>
      <c r="AE48" s="215">
        <v>0</v>
      </c>
      <c r="AF48" s="52"/>
      <c r="AG48" s="228">
        <v>0</v>
      </c>
      <c r="AH48" s="52"/>
      <c r="AI48" s="2"/>
    </row>
    <row r="49" spans="1:35" s="3" customFormat="1" ht="14.25" customHeight="1" thickBot="1" x14ac:dyDescent="0.2">
      <c r="A49" s="2"/>
      <c r="B49" s="77" t="s">
        <v>141</v>
      </c>
      <c r="C49" s="5">
        <v>1</v>
      </c>
      <c r="D49" s="6">
        <v>200000</v>
      </c>
      <c r="E49" s="18">
        <f t="shared" si="9"/>
        <v>200000</v>
      </c>
      <c r="F49" s="436"/>
      <c r="G49" s="428"/>
      <c r="H49" s="310"/>
      <c r="I49" s="200">
        <f t="shared" si="5"/>
        <v>0</v>
      </c>
      <c r="J49" s="52"/>
      <c r="K49" s="309"/>
      <c r="L49" s="117">
        <f t="shared" si="6"/>
        <v>0</v>
      </c>
      <c r="M49" s="256"/>
      <c r="N49" s="143"/>
      <c r="O49" s="200">
        <f t="shared" si="7"/>
        <v>0</v>
      </c>
      <c r="P49" s="256"/>
      <c r="Q49" s="131"/>
      <c r="R49" s="256"/>
      <c r="S49" s="174"/>
      <c r="T49" s="256"/>
      <c r="U49" s="187">
        <v>0</v>
      </c>
      <c r="V49" s="256"/>
      <c r="W49" s="200">
        <v>0</v>
      </c>
      <c r="X49" s="52"/>
      <c r="Y49" s="156">
        <v>0</v>
      </c>
      <c r="Z49" s="52"/>
      <c r="AA49" s="187">
        <v>0</v>
      </c>
      <c r="AB49" s="52"/>
      <c r="AC49" s="117">
        <v>0</v>
      </c>
      <c r="AD49" s="52"/>
      <c r="AE49" s="215">
        <v>0</v>
      </c>
      <c r="AF49" s="52"/>
      <c r="AG49" s="228">
        <v>0</v>
      </c>
      <c r="AH49" s="52"/>
      <c r="AI49" s="2"/>
    </row>
    <row r="50" spans="1:35" s="86" customFormat="1" ht="14.25" customHeight="1" thickBot="1" x14ac:dyDescent="0.2">
      <c r="A50" s="2"/>
      <c r="B50" s="437" t="s">
        <v>45</v>
      </c>
      <c r="C50" s="438"/>
      <c r="D50" s="438"/>
      <c r="E50" s="439"/>
      <c r="F50" s="434">
        <f>SUM(E51:E54)</f>
        <v>5500000</v>
      </c>
      <c r="G50" s="418">
        <f>+F50/F99</f>
        <v>3.5151367380202143E-2</v>
      </c>
      <c r="H50" s="310"/>
      <c r="I50" s="200">
        <f t="shared" si="5"/>
        <v>0</v>
      </c>
      <c r="J50" s="52"/>
      <c r="K50" s="309"/>
      <c r="L50" s="117">
        <f t="shared" si="6"/>
        <v>0</v>
      </c>
      <c r="M50" s="256"/>
      <c r="N50" s="143"/>
      <c r="O50" s="200">
        <f t="shared" si="7"/>
        <v>0</v>
      </c>
      <c r="P50" s="256"/>
      <c r="Q50" s="131"/>
      <c r="R50" s="256"/>
      <c r="S50" s="174"/>
      <c r="T50" s="256"/>
      <c r="U50" s="187">
        <v>0</v>
      </c>
      <c r="V50" s="256"/>
      <c r="W50" s="200">
        <v>0</v>
      </c>
      <c r="X50" s="52"/>
      <c r="Y50" s="156">
        <v>0</v>
      </c>
      <c r="Z50" s="52"/>
      <c r="AA50" s="187">
        <v>0</v>
      </c>
      <c r="AB50" s="52"/>
      <c r="AC50" s="117">
        <v>0</v>
      </c>
      <c r="AD50" s="52"/>
      <c r="AE50" s="215">
        <v>0</v>
      </c>
      <c r="AF50" s="52"/>
      <c r="AG50" s="228">
        <v>0</v>
      </c>
      <c r="AH50" s="52"/>
    </row>
    <row r="51" spans="1:35" s="3" customFormat="1" ht="14.25" customHeight="1" thickBot="1" x14ac:dyDescent="0.2">
      <c r="A51" s="2"/>
      <c r="B51" s="100" t="s">
        <v>46</v>
      </c>
      <c r="C51" s="13">
        <v>100</v>
      </c>
      <c r="D51" s="23">
        <v>4000</v>
      </c>
      <c r="E51" s="24">
        <f>+D51*C51</f>
        <v>400000</v>
      </c>
      <c r="F51" s="435"/>
      <c r="G51" s="419"/>
      <c r="H51" s="310">
        <v>5</v>
      </c>
      <c r="I51" s="200">
        <f t="shared" si="5"/>
        <v>20000</v>
      </c>
      <c r="J51" s="52"/>
      <c r="K51" s="309">
        <v>1</v>
      </c>
      <c r="L51" s="117">
        <f t="shared" si="6"/>
        <v>4000</v>
      </c>
      <c r="M51" s="256"/>
      <c r="N51" s="143"/>
      <c r="O51" s="200">
        <f t="shared" si="7"/>
        <v>0</v>
      </c>
      <c r="P51" s="256"/>
      <c r="Q51" s="131"/>
      <c r="R51" s="256"/>
      <c r="S51" s="174"/>
      <c r="T51" s="256"/>
      <c r="U51" s="187"/>
      <c r="V51" s="256"/>
      <c r="W51" s="200"/>
      <c r="X51" s="52"/>
      <c r="Y51" s="156">
        <v>0</v>
      </c>
      <c r="Z51" s="52"/>
      <c r="AA51" s="187">
        <v>0</v>
      </c>
      <c r="AB51" s="52"/>
      <c r="AC51" s="117">
        <v>0</v>
      </c>
      <c r="AD51" s="52"/>
      <c r="AE51" s="215">
        <v>0</v>
      </c>
      <c r="AF51" s="52"/>
      <c r="AG51" s="228">
        <v>0</v>
      </c>
      <c r="AH51" s="52"/>
      <c r="AI51" s="2"/>
    </row>
    <row r="52" spans="1:35" s="3" customFormat="1" ht="14.25" customHeight="1" thickBot="1" x14ac:dyDescent="0.2">
      <c r="A52" s="2"/>
      <c r="B52" s="97" t="s">
        <v>47</v>
      </c>
      <c r="C52" s="5">
        <v>12</v>
      </c>
      <c r="D52" s="6">
        <v>200000</v>
      </c>
      <c r="E52" s="25">
        <f t="shared" ref="E52:E53" si="10">C52*D52</f>
        <v>2400000</v>
      </c>
      <c r="F52" s="435"/>
      <c r="G52" s="419"/>
      <c r="H52" s="310">
        <v>1</v>
      </c>
      <c r="I52" s="200">
        <f t="shared" si="5"/>
        <v>200000</v>
      </c>
      <c r="J52" s="52"/>
      <c r="K52" s="309">
        <v>1</v>
      </c>
      <c r="L52" s="117">
        <f t="shared" si="6"/>
        <v>200000</v>
      </c>
      <c r="M52" s="256"/>
      <c r="N52" s="143"/>
      <c r="O52" s="200">
        <f t="shared" si="7"/>
        <v>0</v>
      </c>
      <c r="P52" s="256"/>
      <c r="Q52" s="131"/>
      <c r="R52" s="256"/>
      <c r="S52" s="174"/>
      <c r="T52" s="256"/>
      <c r="U52" s="187"/>
      <c r="V52" s="295"/>
      <c r="W52" s="200"/>
      <c r="X52" s="52"/>
      <c r="Y52" s="156">
        <v>0</v>
      </c>
      <c r="Z52" s="52"/>
      <c r="AA52" s="187">
        <v>0</v>
      </c>
      <c r="AB52" s="52"/>
      <c r="AC52" s="117">
        <v>0</v>
      </c>
      <c r="AD52" s="52"/>
      <c r="AE52" s="215">
        <v>0</v>
      </c>
      <c r="AF52" s="52"/>
      <c r="AG52" s="228">
        <v>0</v>
      </c>
      <c r="AH52" s="52"/>
      <c r="AI52" s="2"/>
    </row>
    <row r="53" spans="1:35" s="3" customFormat="1" ht="14.25" customHeight="1" thickBot="1" x14ac:dyDescent="0.2">
      <c r="A53" s="2"/>
      <c r="B53" s="97" t="s">
        <v>95</v>
      </c>
      <c r="C53" s="5">
        <v>12</v>
      </c>
      <c r="D53" s="6">
        <v>100000</v>
      </c>
      <c r="E53" s="25">
        <f t="shared" si="10"/>
        <v>1200000</v>
      </c>
      <c r="F53" s="435"/>
      <c r="G53" s="419"/>
      <c r="H53" s="310">
        <v>1</v>
      </c>
      <c r="I53" s="200">
        <f t="shared" si="5"/>
        <v>100000</v>
      </c>
      <c r="J53" s="52"/>
      <c r="K53" s="309">
        <v>1</v>
      </c>
      <c r="L53" s="117">
        <f t="shared" si="6"/>
        <v>100000</v>
      </c>
      <c r="M53" s="256"/>
      <c r="N53" s="143"/>
      <c r="O53" s="200">
        <f t="shared" si="7"/>
        <v>0</v>
      </c>
      <c r="P53" s="256"/>
      <c r="Q53" s="131"/>
      <c r="R53" s="256"/>
      <c r="S53" s="174"/>
      <c r="T53" s="256"/>
      <c r="U53" s="187"/>
      <c r="V53" s="256"/>
      <c r="W53" s="200"/>
      <c r="X53" s="52"/>
      <c r="Y53" s="156"/>
      <c r="Z53" s="52"/>
      <c r="AA53" s="187"/>
      <c r="AB53" s="52"/>
      <c r="AC53" s="117"/>
      <c r="AD53" s="52"/>
      <c r="AE53" s="215"/>
      <c r="AF53" s="52"/>
      <c r="AG53" s="228"/>
      <c r="AH53" s="52"/>
      <c r="AI53" s="2"/>
    </row>
    <row r="54" spans="1:35" s="3" customFormat="1" ht="26" customHeight="1" thickBot="1" x14ac:dyDescent="0.2">
      <c r="A54" s="2"/>
      <c r="B54" s="75" t="s">
        <v>94</v>
      </c>
      <c r="C54" s="26">
        <v>3</v>
      </c>
      <c r="D54" s="27">
        <v>500000</v>
      </c>
      <c r="E54" s="28">
        <f>+D54*C54</f>
        <v>1500000</v>
      </c>
      <c r="F54" s="436"/>
      <c r="G54" s="428"/>
      <c r="H54" s="310"/>
      <c r="I54" s="200">
        <f t="shared" si="5"/>
        <v>0</v>
      </c>
      <c r="J54" s="52"/>
      <c r="K54" s="309"/>
      <c r="L54" s="117">
        <f t="shared" si="6"/>
        <v>0</v>
      </c>
      <c r="M54" s="256"/>
      <c r="N54" s="143"/>
      <c r="O54" s="200">
        <f t="shared" si="7"/>
        <v>0</v>
      </c>
      <c r="P54" s="256"/>
      <c r="Q54" s="131"/>
      <c r="R54" s="256"/>
      <c r="S54" s="174"/>
      <c r="T54" s="256"/>
      <c r="U54" s="187"/>
      <c r="V54" s="256"/>
      <c r="W54" s="200"/>
      <c r="X54" s="52"/>
      <c r="Y54" s="156">
        <v>0</v>
      </c>
      <c r="Z54" s="52"/>
      <c r="AA54" s="187">
        <v>0</v>
      </c>
      <c r="AB54" s="52"/>
      <c r="AC54" s="117">
        <v>0</v>
      </c>
      <c r="AD54" s="52"/>
      <c r="AE54" s="215">
        <v>0</v>
      </c>
      <c r="AF54" s="52"/>
      <c r="AG54" s="228">
        <v>0</v>
      </c>
      <c r="AH54" s="52"/>
      <c r="AI54" s="2"/>
    </row>
    <row r="55" spans="1:35" s="86" customFormat="1" ht="14.25" customHeight="1" thickBot="1" x14ac:dyDescent="0.2">
      <c r="A55" s="2"/>
      <c r="B55" s="437" t="s">
        <v>48</v>
      </c>
      <c r="C55" s="438"/>
      <c r="D55" s="438"/>
      <c r="E55" s="438"/>
      <c r="F55" s="434">
        <f>SUM(E56:E59)</f>
        <v>3666175</v>
      </c>
      <c r="G55" s="419">
        <f>+F55/F99</f>
        <v>2.3431102600929562E-2</v>
      </c>
      <c r="H55" s="310"/>
      <c r="I55" s="200">
        <f t="shared" si="5"/>
        <v>0</v>
      </c>
      <c r="J55" s="52"/>
      <c r="K55" s="309"/>
      <c r="L55" s="117">
        <f t="shared" si="6"/>
        <v>0</v>
      </c>
      <c r="M55" s="256"/>
      <c r="N55" s="143"/>
      <c r="O55" s="200">
        <f t="shared" si="7"/>
        <v>0</v>
      </c>
      <c r="P55" s="256"/>
      <c r="Q55" s="131"/>
      <c r="R55" s="256"/>
      <c r="S55" s="174"/>
      <c r="T55" s="256"/>
      <c r="U55" s="187"/>
      <c r="V55" s="256"/>
      <c r="W55" s="200"/>
      <c r="X55" s="52"/>
      <c r="Y55" s="156">
        <v>0</v>
      </c>
      <c r="Z55" s="52"/>
      <c r="AA55" s="187">
        <v>0</v>
      </c>
      <c r="AB55" s="52"/>
      <c r="AC55" s="117">
        <v>0</v>
      </c>
      <c r="AD55" s="52"/>
      <c r="AE55" s="215">
        <v>0</v>
      </c>
      <c r="AF55" s="52"/>
      <c r="AG55" s="228">
        <v>0</v>
      </c>
      <c r="AH55" s="52"/>
    </row>
    <row r="56" spans="1:35" s="3" customFormat="1" ht="14.25" customHeight="1" thickBot="1" x14ac:dyDescent="0.2">
      <c r="A56" s="2"/>
      <c r="B56" s="76" t="s">
        <v>49</v>
      </c>
      <c r="C56" s="13">
        <v>40</v>
      </c>
      <c r="D56" s="14">
        <v>5000</v>
      </c>
      <c r="E56" s="29">
        <f>C56*D56</f>
        <v>200000</v>
      </c>
      <c r="F56" s="435"/>
      <c r="G56" s="419"/>
      <c r="H56" s="310"/>
      <c r="I56" s="200">
        <f t="shared" si="5"/>
        <v>0</v>
      </c>
      <c r="J56" s="52"/>
      <c r="K56" s="309">
        <v>5</v>
      </c>
      <c r="L56" s="117">
        <f t="shared" si="6"/>
        <v>25000</v>
      </c>
      <c r="M56" s="256"/>
      <c r="N56" s="143"/>
      <c r="O56" s="200">
        <f t="shared" si="7"/>
        <v>0</v>
      </c>
      <c r="P56" s="256"/>
      <c r="Q56" s="131"/>
      <c r="R56" s="256"/>
      <c r="S56" s="174"/>
      <c r="T56" s="256"/>
      <c r="U56" s="187"/>
      <c r="V56" s="256"/>
      <c r="W56" s="200"/>
      <c r="X56" s="52"/>
      <c r="Y56" s="156">
        <v>0</v>
      </c>
      <c r="Z56" s="52"/>
      <c r="AA56" s="187">
        <v>0</v>
      </c>
      <c r="AB56" s="52"/>
      <c r="AC56" s="117">
        <v>0</v>
      </c>
      <c r="AD56" s="52"/>
      <c r="AE56" s="215">
        <v>0</v>
      </c>
      <c r="AF56" s="52"/>
      <c r="AG56" s="228">
        <v>0</v>
      </c>
      <c r="AH56" s="52"/>
      <c r="AI56" s="2"/>
    </row>
    <row r="57" spans="1:35" s="240" customFormat="1" ht="14.25" customHeight="1" thickBot="1" x14ac:dyDescent="0.2">
      <c r="B57" s="267" t="s">
        <v>50</v>
      </c>
      <c r="C57" s="252">
        <v>3</v>
      </c>
      <c r="D57" s="253">
        <v>175000</v>
      </c>
      <c r="E57" s="268">
        <f>C57*D57</f>
        <v>525000</v>
      </c>
      <c r="F57" s="435"/>
      <c r="G57" s="419"/>
      <c r="H57" s="308"/>
      <c r="I57" s="200">
        <f t="shared" si="5"/>
        <v>0</v>
      </c>
      <c r="J57" s="245"/>
      <c r="K57" s="308"/>
      <c r="L57" s="117">
        <f t="shared" si="6"/>
        <v>0</v>
      </c>
      <c r="M57" s="255"/>
      <c r="N57" s="143"/>
      <c r="O57" s="200">
        <f t="shared" si="7"/>
        <v>0</v>
      </c>
      <c r="P57" s="255"/>
      <c r="Q57" s="131"/>
      <c r="R57" s="255"/>
      <c r="S57" s="174"/>
      <c r="T57" s="255"/>
      <c r="U57" s="200"/>
      <c r="V57" s="255"/>
      <c r="W57" s="200"/>
      <c r="X57" s="245"/>
      <c r="Y57" s="200">
        <v>0</v>
      </c>
      <c r="Z57" s="245"/>
      <c r="AA57" s="200">
        <v>0</v>
      </c>
      <c r="AB57" s="245"/>
      <c r="AC57" s="200">
        <v>0</v>
      </c>
      <c r="AD57" s="245"/>
      <c r="AE57" s="200">
        <v>0</v>
      </c>
      <c r="AF57" s="245"/>
      <c r="AG57" s="200">
        <v>0</v>
      </c>
      <c r="AH57" s="245"/>
    </row>
    <row r="58" spans="1:35" s="3" customFormat="1" ht="14.25" customHeight="1" thickBot="1" x14ac:dyDescent="0.2">
      <c r="A58" s="2"/>
      <c r="B58" s="73" t="s">
        <v>89</v>
      </c>
      <c r="C58" s="19">
        <v>7</v>
      </c>
      <c r="D58" s="6">
        <v>63025</v>
      </c>
      <c r="E58" s="59">
        <f>C58*D58</f>
        <v>441175</v>
      </c>
      <c r="F58" s="435"/>
      <c r="G58" s="419"/>
      <c r="H58" s="310"/>
      <c r="I58" s="200">
        <f t="shared" si="5"/>
        <v>0</v>
      </c>
      <c r="J58" s="52"/>
      <c r="K58" s="309"/>
      <c r="L58" s="117">
        <f t="shared" si="6"/>
        <v>0</v>
      </c>
      <c r="M58" s="256"/>
      <c r="N58" s="143"/>
      <c r="O58" s="200">
        <f t="shared" si="7"/>
        <v>0</v>
      </c>
      <c r="P58" s="256"/>
      <c r="Q58" s="131"/>
      <c r="R58" s="256"/>
      <c r="S58" s="174"/>
      <c r="T58" s="256"/>
      <c r="U58" s="187"/>
      <c r="V58" s="256"/>
      <c r="W58" s="200"/>
      <c r="X58" s="52"/>
      <c r="Y58" s="156">
        <v>0</v>
      </c>
      <c r="Z58" s="52"/>
      <c r="AA58" s="187">
        <v>0</v>
      </c>
      <c r="AB58" s="52"/>
      <c r="AC58" s="117">
        <v>0</v>
      </c>
      <c r="AD58" s="52"/>
      <c r="AE58" s="215">
        <v>0</v>
      </c>
      <c r="AF58" s="52"/>
      <c r="AG58" s="228">
        <v>0</v>
      </c>
      <c r="AH58" s="52"/>
      <c r="AI58" s="2"/>
    </row>
    <row r="59" spans="1:35" s="3" customFormat="1" ht="14.25" customHeight="1" thickBot="1" x14ac:dyDescent="0.2">
      <c r="A59" s="2"/>
      <c r="B59" s="73" t="s">
        <v>98</v>
      </c>
      <c r="C59" s="19">
        <v>5</v>
      </c>
      <c r="D59" s="6">
        <v>500000</v>
      </c>
      <c r="E59" s="59">
        <f t="shared" ref="E59" si="11">C59*D59</f>
        <v>2500000</v>
      </c>
      <c r="F59" s="443"/>
      <c r="G59" s="419"/>
      <c r="H59" s="310"/>
      <c r="I59" s="200">
        <f t="shared" si="5"/>
        <v>0</v>
      </c>
      <c r="J59" s="52"/>
      <c r="K59" s="309"/>
      <c r="L59" s="117">
        <f t="shared" si="6"/>
        <v>0</v>
      </c>
      <c r="M59" s="256"/>
      <c r="N59" s="143"/>
      <c r="O59" s="200">
        <f t="shared" si="7"/>
        <v>0</v>
      </c>
      <c r="P59" s="313"/>
      <c r="Q59" s="131"/>
      <c r="R59" s="313"/>
      <c r="S59" s="174"/>
      <c r="T59" s="256"/>
      <c r="U59" s="187"/>
      <c r="V59" s="313"/>
      <c r="W59" s="200"/>
      <c r="X59" s="314"/>
      <c r="Y59" s="156">
        <v>0</v>
      </c>
      <c r="Z59" s="314"/>
      <c r="AA59" s="187">
        <v>0</v>
      </c>
      <c r="AB59" s="314"/>
      <c r="AC59" s="117">
        <v>0</v>
      </c>
      <c r="AD59" s="314"/>
      <c r="AE59" s="215">
        <v>0</v>
      </c>
      <c r="AF59" s="314"/>
      <c r="AG59" s="228">
        <v>0</v>
      </c>
      <c r="AH59" s="52"/>
      <c r="AI59" s="2"/>
    </row>
    <row r="60" spans="1:35" s="3" customFormat="1" ht="14.25" customHeight="1" thickBot="1" x14ac:dyDescent="0.2">
      <c r="A60" s="2"/>
      <c r="B60" s="444" t="s">
        <v>103</v>
      </c>
      <c r="C60" s="445"/>
      <c r="D60" s="445"/>
      <c r="E60" s="445"/>
      <c r="F60" s="387"/>
      <c r="G60" s="388"/>
      <c r="H60" s="306"/>
      <c r="I60" s="389" t="s">
        <v>100</v>
      </c>
      <c r="J60" s="390"/>
      <c r="K60" s="390"/>
      <c r="L60" s="390"/>
      <c r="M60" s="390"/>
      <c r="N60" s="390"/>
      <c r="O60" s="390"/>
      <c r="P60" s="390"/>
      <c r="Q60" s="390"/>
      <c r="R60" s="390"/>
      <c r="S60" s="390"/>
      <c r="T60" s="390"/>
      <c r="U60" s="390"/>
      <c r="V60" s="390"/>
      <c r="W60" s="390"/>
      <c r="X60" s="390"/>
      <c r="Y60" s="390"/>
      <c r="Z60" s="390"/>
      <c r="AA60" s="390"/>
      <c r="AB60" s="390"/>
      <c r="AC60" s="390"/>
      <c r="AD60" s="390"/>
      <c r="AE60" s="390"/>
      <c r="AF60" s="390"/>
      <c r="AG60" s="390"/>
      <c r="AH60" s="423"/>
      <c r="AI60" s="2"/>
    </row>
    <row r="61" spans="1:35" s="86" customFormat="1" ht="14.25" customHeight="1" thickBot="1" x14ac:dyDescent="0.2">
      <c r="A61" s="2"/>
      <c r="B61" s="429" t="s">
        <v>84</v>
      </c>
      <c r="C61" s="430"/>
      <c r="D61" s="430"/>
      <c r="E61" s="430"/>
      <c r="F61" s="425">
        <f>SUM(E62:E75)</f>
        <v>35400000</v>
      </c>
      <c r="G61" s="431">
        <f>+F61/F99</f>
        <v>0.22624698277439198</v>
      </c>
      <c r="H61" s="312"/>
      <c r="I61" s="391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392"/>
      <c r="Z61" s="392"/>
      <c r="AA61" s="392"/>
      <c r="AB61" s="392"/>
      <c r="AC61" s="392"/>
      <c r="AD61" s="392"/>
      <c r="AE61" s="392"/>
      <c r="AF61" s="392"/>
      <c r="AG61" s="392"/>
      <c r="AH61" s="424"/>
    </row>
    <row r="62" spans="1:35" s="3" customFormat="1" ht="14.25" customHeight="1" thickBot="1" x14ac:dyDescent="0.2">
      <c r="A62" s="2"/>
      <c r="B62" s="79" t="s">
        <v>51</v>
      </c>
      <c r="C62" s="8">
        <v>12</v>
      </c>
      <c r="D62" s="9">
        <v>400000</v>
      </c>
      <c r="E62" s="58">
        <f t="shared" ref="E62:E65" si="12">C62*D62</f>
        <v>4800000</v>
      </c>
      <c r="F62" s="426"/>
      <c r="G62" s="419"/>
      <c r="H62" s="310">
        <v>1</v>
      </c>
      <c r="I62" s="200">
        <f t="shared" ref="I62:I75" si="13">D62*H62</f>
        <v>400000</v>
      </c>
      <c r="J62" s="52"/>
      <c r="K62" s="309">
        <v>1</v>
      </c>
      <c r="L62" s="117">
        <f t="shared" ref="L62:L75" si="14">D62*K62</f>
        <v>400000</v>
      </c>
      <c r="M62" s="256"/>
      <c r="N62" s="143"/>
      <c r="O62" s="200">
        <f t="shared" ref="O62:O75" si="15">D62*N62</f>
        <v>0</v>
      </c>
      <c r="P62" s="256"/>
      <c r="Q62" s="131"/>
      <c r="R62" s="256"/>
      <c r="S62" s="131"/>
      <c r="T62" s="256"/>
      <c r="U62" s="131"/>
      <c r="V62" s="256"/>
      <c r="W62" s="131"/>
      <c r="X62" s="52"/>
      <c r="Y62" s="131"/>
      <c r="Z62" s="52"/>
      <c r="AA62" s="131"/>
      <c r="AB62" s="52"/>
      <c r="AC62" s="131"/>
      <c r="AD62" s="52"/>
      <c r="AE62" s="131"/>
      <c r="AF62" s="52"/>
      <c r="AG62" s="131"/>
      <c r="AH62" s="52"/>
      <c r="AI62" s="2"/>
    </row>
    <row r="63" spans="1:35" s="3" customFormat="1" ht="14.25" customHeight="1" thickBot="1" x14ac:dyDescent="0.2">
      <c r="A63" s="2"/>
      <c r="B63" s="80" t="s">
        <v>52</v>
      </c>
      <c r="C63" s="5">
        <v>5</v>
      </c>
      <c r="D63" s="6">
        <v>100000</v>
      </c>
      <c r="E63" s="25">
        <f t="shared" si="12"/>
        <v>500000</v>
      </c>
      <c r="F63" s="426"/>
      <c r="G63" s="419"/>
      <c r="H63" s="310"/>
      <c r="I63" s="200">
        <f t="shared" si="13"/>
        <v>0</v>
      </c>
      <c r="J63" s="52"/>
      <c r="K63" s="309"/>
      <c r="L63" s="117">
        <f t="shared" si="14"/>
        <v>0</v>
      </c>
      <c r="M63" s="256"/>
      <c r="N63" s="143"/>
      <c r="O63" s="200">
        <f t="shared" si="15"/>
        <v>0</v>
      </c>
      <c r="P63" s="256"/>
      <c r="Q63" s="131"/>
      <c r="R63" s="256"/>
      <c r="S63" s="174"/>
      <c r="T63" s="256"/>
      <c r="U63" s="187"/>
      <c r="V63" s="256"/>
      <c r="W63" s="200"/>
      <c r="X63" s="52"/>
      <c r="Y63" s="156">
        <v>0</v>
      </c>
      <c r="Z63" s="52"/>
      <c r="AA63" s="187">
        <v>0</v>
      </c>
      <c r="AB63" s="52"/>
      <c r="AC63" s="117">
        <v>0</v>
      </c>
      <c r="AD63" s="52"/>
      <c r="AE63" s="215">
        <v>0</v>
      </c>
      <c r="AF63" s="52"/>
      <c r="AG63" s="228">
        <v>0</v>
      </c>
      <c r="AH63" s="52"/>
      <c r="AI63" s="2"/>
    </row>
    <row r="64" spans="1:35" s="3" customFormat="1" ht="14.25" customHeight="1" thickBot="1" x14ac:dyDescent="0.2">
      <c r="A64" s="2"/>
      <c r="B64" s="80" t="s">
        <v>78</v>
      </c>
      <c r="C64" s="5">
        <v>1</v>
      </c>
      <c r="D64" s="6">
        <v>100000</v>
      </c>
      <c r="E64" s="25">
        <f t="shared" si="12"/>
        <v>100000</v>
      </c>
      <c r="F64" s="426"/>
      <c r="G64" s="419"/>
      <c r="H64" s="310"/>
      <c r="I64" s="200">
        <f t="shared" si="13"/>
        <v>0</v>
      </c>
      <c r="J64" s="52"/>
      <c r="K64" s="309"/>
      <c r="L64" s="117">
        <f t="shared" si="14"/>
        <v>0</v>
      </c>
      <c r="M64" s="256"/>
      <c r="N64" s="143"/>
      <c r="O64" s="200">
        <f t="shared" si="15"/>
        <v>0</v>
      </c>
      <c r="P64" s="256"/>
      <c r="Q64" s="131"/>
      <c r="R64" s="256"/>
      <c r="S64" s="174"/>
      <c r="T64" s="256"/>
      <c r="U64" s="187"/>
      <c r="V64" s="256"/>
      <c r="W64" s="200"/>
      <c r="X64" s="52"/>
      <c r="Y64" s="156">
        <v>0</v>
      </c>
      <c r="Z64" s="52"/>
      <c r="AA64" s="187">
        <v>0</v>
      </c>
      <c r="AB64" s="52"/>
      <c r="AC64" s="117">
        <v>0</v>
      </c>
      <c r="AD64" s="52"/>
      <c r="AE64" s="215">
        <v>0</v>
      </c>
      <c r="AF64" s="52"/>
      <c r="AG64" s="228">
        <v>0</v>
      </c>
      <c r="AH64" s="52"/>
      <c r="AI64" s="2"/>
    </row>
    <row r="65" spans="1:36" s="3" customFormat="1" ht="14.25" customHeight="1" thickBot="1" x14ac:dyDescent="0.2">
      <c r="A65" s="2"/>
      <c r="B65" s="80" t="s">
        <v>79</v>
      </c>
      <c r="C65" s="5">
        <v>1</v>
      </c>
      <c r="D65" s="6">
        <v>700000</v>
      </c>
      <c r="E65" s="25">
        <f t="shared" si="12"/>
        <v>700000</v>
      </c>
      <c r="F65" s="426"/>
      <c r="G65" s="419"/>
      <c r="H65" s="310">
        <v>0.1</v>
      </c>
      <c r="I65" s="200">
        <f t="shared" si="13"/>
        <v>70000</v>
      </c>
      <c r="J65" s="52"/>
      <c r="K65" s="309"/>
      <c r="L65" s="117">
        <f t="shared" si="14"/>
        <v>0</v>
      </c>
      <c r="M65" s="256"/>
      <c r="N65" s="143"/>
      <c r="O65" s="200">
        <f t="shared" si="15"/>
        <v>0</v>
      </c>
      <c r="P65" s="256"/>
      <c r="Q65" s="131"/>
      <c r="R65" s="256"/>
      <c r="S65" s="174"/>
      <c r="T65" s="256"/>
      <c r="U65" s="187"/>
      <c r="V65" s="256"/>
      <c r="W65" s="200"/>
      <c r="X65" s="52"/>
      <c r="Y65" s="156">
        <v>0</v>
      </c>
      <c r="Z65" s="52"/>
      <c r="AA65" s="187">
        <v>0</v>
      </c>
      <c r="AB65" s="52"/>
      <c r="AC65" s="117">
        <v>0</v>
      </c>
      <c r="AD65" s="52"/>
      <c r="AE65" s="215">
        <v>0</v>
      </c>
      <c r="AF65" s="52"/>
      <c r="AG65" s="228">
        <v>0</v>
      </c>
      <c r="AH65" s="52"/>
      <c r="AI65" s="2"/>
    </row>
    <row r="66" spans="1:36" s="3" customFormat="1" ht="14.25" customHeight="1" thickBot="1" x14ac:dyDescent="0.2">
      <c r="A66" s="2"/>
      <c r="B66" s="101" t="s">
        <v>53</v>
      </c>
      <c r="C66" s="5">
        <v>12</v>
      </c>
      <c r="D66" s="6">
        <v>150000</v>
      </c>
      <c r="E66" s="25">
        <f>+D66*C66</f>
        <v>1800000</v>
      </c>
      <c r="F66" s="426"/>
      <c r="G66" s="419"/>
      <c r="H66" s="310">
        <v>1</v>
      </c>
      <c r="I66" s="200">
        <f t="shared" si="13"/>
        <v>150000</v>
      </c>
      <c r="J66" s="52"/>
      <c r="K66" s="309">
        <v>1</v>
      </c>
      <c r="L66" s="117">
        <f t="shared" si="14"/>
        <v>150000</v>
      </c>
      <c r="M66" s="256"/>
      <c r="N66" s="143"/>
      <c r="O66" s="200">
        <f t="shared" si="15"/>
        <v>0</v>
      </c>
      <c r="P66" s="256"/>
      <c r="Q66" s="131"/>
      <c r="R66" s="256"/>
      <c r="S66" s="174"/>
      <c r="T66" s="256"/>
      <c r="U66" s="187"/>
      <c r="V66" s="256"/>
      <c r="W66" s="200"/>
      <c r="X66" s="52"/>
      <c r="Y66" s="156">
        <v>0</v>
      </c>
      <c r="Z66" s="52"/>
      <c r="AA66" s="187">
        <v>0</v>
      </c>
      <c r="AB66" s="52"/>
      <c r="AC66" s="117">
        <v>0</v>
      </c>
      <c r="AD66" s="52"/>
      <c r="AE66" s="215">
        <v>0</v>
      </c>
      <c r="AF66" s="52"/>
      <c r="AG66" s="228">
        <v>0</v>
      </c>
      <c r="AH66" s="52"/>
      <c r="AI66" s="2"/>
    </row>
    <row r="67" spans="1:36" s="3" customFormat="1" ht="14.25" customHeight="1" thickBot="1" x14ac:dyDescent="0.2">
      <c r="A67" s="2"/>
      <c r="B67" s="101" t="s">
        <v>107</v>
      </c>
      <c r="C67" s="5">
        <v>0</v>
      </c>
      <c r="D67" s="6">
        <v>3000000</v>
      </c>
      <c r="E67" s="25">
        <f t="shared" ref="E67:E70" si="16">+D67*C67</f>
        <v>0</v>
      </c>
      <c r="F67" s="426"/>
      <c r="G67" s="419"/>
      <c r="H67" s="310"/>
      <c r="I67" s="200">
        <f t="shared" si="13"/>
        <v>0</v>
      </c>
      <c r="J67" s="52"/>
      <c r="K67" s="309"/>
      <c r="L67" s="117">
        <f t="shared" si="14"/>
        <v>0</v>
      </c>
      <c r="M67" s="256"/>
      <c r="N67" s="143"/>
      <c r="O67" s="200">
        <f t="shared" si="15"/>
        <v>0</v>
      </c>
      <c r="P67" s="256"/>
      <c r="Q67" s="131"/>
      <c r="R67" s="256"/>
      <c r="S67" s="174"/>
      <c r="T67" s="256"/>
      <c r="U67" s="187"/>
      <c r="V67" s="256"/>
      <c r="W67" s="200"/>
      <c r="X67" s="52"/>
      <c r="Y67" s="156">
        <v>0</v>
      </c>
      <c r="Z67" s="52"/>
      <c r="AA67" s="187">
        <v>0</v>
      </c>
      <c r="AB67" s="52"/>
      <c r="AC67" s="117">
        <v>0</v>
      </c>
      <c r="AD67" s="52"/>
      <c r="AE67" s="215">
        <v>0</v>
      </c>
      <c r="AF67" s="52"/>
      <c r="AG67" s="228">
        <v>0</v>
      </c>
      <c r="AH67" s="52"/>
      <c r="AI67" s="2"/>
    </row>
    <row r="68" spans="1:36" s="3" customFormat="1" ht="14.25" customHeight="1" thickBot="1" x14ac:dyDescent="0.2">
      <c r="A68" s="2"/>
      <c r="B68" s="101" t="s">
        <v>76</v>
      </c>
      <c r="C68" s="5">
        <v>1</v>
      </c>
      <c r="D68" s="6">
        <v>1500000</v>
      </c>
      <c r="E68" s="25">
        <f>+D68*C68</f>
        <v>1500000</v>
      </c>
      <c r="F68" s="426"/>
      <c r="G68" s="419"/>
      <c r="H68" s="310"/>
      <c r="I68" s="200">
        <f t="shared" si="13"/>
        <v>0</v>
      </c>
      <c r="J68" s="52"/>
      <c r="K68" s="309">
        <v>1</v>
      </c>
      <c r="L68" s="117">
        <f t="shared" si="14"/>
        <v>1500000</v>
      </c>
      <c r="M68" s="256"/>
      <c r="N68" s="143"/>
      <c r="O68" s="200">
        <f t="shared" si="15"/>
        <v>0</v>
      </c>
      <c r="P68" s="256"/>
      <c r="Q68" s="131"/>
      <c r="R68" s="256"/>
      <c r="S68" s="174"/>
      <c r="T68" s="256"/>
      <c r="U68" s="187"/>
      <c r="V68" s="256"/>
      <c r="W68" s="200"/>
      <c r="X68" s="52"/>
      <c r="Y68" s="156">
        <v>0</v>
      </c>
      <c r="Z68" s="52"/>
      <c r="AA68" s="187">
        <v>0</v>
      </c>
      <c r="AB68" s="52"/>
      <c r="AC68" s="117">
        <v>0</v>
      </c>
      <c r="AD68" s="52"/>
      <c r="AE68" s="215">
        <v>0</v>
      </c>
      <c r="AF68" s="52"/>
      <c r="AG68" s="228">
        <v>0</v>
      </c>
      <c r="AH68" s="52"/>
      <c r="AI68" s="2"/>
    </row>
    <row r="69" spans="1:36" s="240" customFormat="1" ht="14.25" customHeight="1" thickBot="1" x14ac:dyDescent="0.2">
      <c r="B69" s="251" t="s">
        <v>75</v>
      </c>
      <c r="C69" s="252">
        <v>12</v>
      </c>
      <c r="D69" s="253">
        <v>800000</v>
      </c>
      <c r="E69" s="254">
        <f t="shared" si="16"/>
        <v>9600000</v>
      </c>
      <c r="F69" s="426"/>
      <c r="G69" s="419"/>
      <c r="H69" s="308">
        <v>1</v>
      </c>
      <c r="I69" s="200">
        <f t="shared" si="13"/>
        <v>800000</v>
      </c>
      <c r="J69" s="245"/>
      <c r="K69" s="309">
        <v>1</v>
      </c>
      <c r="L69" s="117">
        <f t="shared" si="14"/>
        <v>800000</v>
      </c>
      <c r="M69" s="255"/>
      <c r="N69" s="143"/>
      <c r="O69" s="200">
        <f t="shared" si="15"/>
        <v>0</v>
      </c>
      <c r="P69" s="255"/>
      <c r="Q69" s="200"/>
      <c r="R69" s="255"/>
      <c r="S69" s="200"/>
      <c r="T69" s="255"/>
      <c r="U69" s="200"/>
      <c r="V69" s="255"/>
      <c r="W69" s="200"/>
      <c r="X69" s="245"/>
      <c r="Y69" s="200">
        <v>0</v>
      </c>
      <c r="Z69" s="245"/>
      <c r="AA69" s="200">
        <v>0</v>
      </c>
      <c r="AB69" s="245"/>
      <c r="AC69" s="200">
        <v>0</v>
      </c>
      <c r="AD69" s="245"/>
      <c r="AE69" s="200">
        <v>0</v>
      </c>
      <c r="AF69" s="245"/>
      <c r="AG69" s="200">
        <v>0</v>
      </c>
      <c r="AH69" s="245"/>
    </row>
    <row r="70" spans="1:36" s="3" customFormat="1" ht="14.25" customHeight="1" thickBot="1" x14ac:dyDescent="0.2">
      <c r="A70" s="2"/>
      <c r="B70" s="80" t="s">
        <v>108</v>
      </c>
      <c r="C70" s="5">
        <v>12</v>
      </c>
      <c r="D70" s="6">
        <v>450000</v>
      </c>
      <c r="E70" s="25">
        <f t="shared" si="16"/>
        <v>5400000</v>
      </c>
      <c r="F70" s="426"/>
      <c r="G70" s="419"/>
      <c r="H70" s="310">
        <v>1</v>
      </c>
      <c r="I70" s="200">
        <f t="shared" si="13"/>
        <v>450000</v>
      </c>
      <c r="J70" s="52"/>
      <c r="K70" s="309">
        <v>1</v>
      </c>
      <c r="L70" s="117">
        <f t="shared" si="14"/>
        <v>450000</v>
      </c>
      <c r="M70" s="256"/>
      <c r="N70" s="143"/>
      <c r="O70" s="200">
        <f t="shared" si="15"/>
        <v>0</v>
      </c>
      <c r="P70" s="256"/>
      <c r="Q70" s="131"/>
      <c r="R70" s="256"/>
      <c r="S70" s="174"/>
      <c r="T70" s="256"/>
      <c r="U70" s="187"/>
      <c r="V70" s="256"/>
      <c r="W70" s="200"/>
      <c r="X70" s="52"/>
      <c r="Y70" s="156">
        <v>0</v>
      </c>
      <c r="Z70" s="52"/>
      <c r="AA70" s="187">
        <v>0</v>
      </c>
      <c r="AB70" s="52"/>
      <c r="AC70" s="117">
        <v>0</v>
      </c>
      <c r="AD70" s="52"/>
      <c r="AE70" s="215">
        <v>0</v>
      </c>
      <c r="AF70" s="52"/>
      <c r="AG70" s="228">
        <v>0</v>
      </c>
      <c r="AH70" s="52"/>
      <c r="AI70" s="2"/>
    </row>
    <row r="71" spans="1:36" s="69" customFormat="1" ht="14.25" customHeight="1" thickBot="1" x14ac:dyDescent="0.2">
      <c r="A71" s="2"/>
      <c r="B71" s="80" t="s">
        <v>54</v>
      </c>
      <c r="C71" s="5">
        <v>12</v>
      </c>
      <c r="D71" s="22">
        <v>100000</v>
      </c>
      <c r="E71" s="18">
        <f>+D71*C71</f>
        <v>1200000</v>
      </c>
      <c r="F71" s="426"/>
      <c r="G71" s="419"/>
      <c r="H71" s="310">
        <v>1</v>
      </c>
      <c r="I71" s="200">
        <f t="shared" si="13"/>
        <v>100000</v>
      </c>
      <c r="J71" s="52"/>
      <c r="K71" s="309">
        <v>1</v>
      </c>
      <c r="L71" s="117">
        <f t="shared" si="14"/>
        <v>100000</v>
      </c>
      <c r="M71" s="256"/>
      <c r="N71" s="143"/>
      <c r="O71" s="200">
        <f t="shared" si="15"/>
        <v>0</v>
      </c>
      <c r="P71" s="256"/>
      <c r="Q71" s="131"/>
      <c r="R71" s="256"/>
      <c r="S71" s="174"/>
      <c r="T71" s="256"/>
      <c r="U71" s="187"/>
      <c r="V71" s="256"/>
      <c r="W71" s="200"/>
      <c r="X71" s="52"/>
      <c r="Y71" s="156">
        <v>0</v>
      </c>
      <c r="Z71" s="52"/>
      <c r="AA71" s="187">
        <v>0</v>
      </c>
      <c r="AB71" s="52"/>
      <c r="AC71" s="117">
        <v>0</v>
      </c>
      <c r="AD71" s="52"/>
      <c r="AE71" s="215">
        <v>0</v>
      </c>
      <c r="AF71" s="52"/>
      <c r="AG71" s="228">
        <v>0</v>
      </c>
      <c r="AH71" s="52"/>
      <c r="AJ71" s="70"/>
    </row>
    <row r="72" spans="1:36" s="3" customFormat="1" ht="14.25" customHeight="1" thickBot="1" x14ac:dyDescent="0.2">
      <c r="A72" s="2"/>
      <c r="B72" s="102" t="s">
        <v>55</v>
      </c>
      <c r="C72" s="96">
        <v>12</v>
      </c>
      <c r="D72" s="20">
        <v>400000</v>
      </c>
      <c r="E72" s="103">
        <f t="shared" ref="E72:E74" si="17">+D72*C72</f>
        <v>4800000</v>
      </c>
      <c r="F72" s="426"/>
      <c r="G72" s="419"/>
      <c r="H72" s="310">
        <v>1</v>
      </c>
      <c r="I72" s="200">
        <f t="shared" si="13"/>
        <v>400000</v>
      </c>
      <c r="J72" s="52"/>
      <c r="K72" s="309">
        <v>1</v>
      </c>
      <c r="L72" s="117">
        <f t="shared" si="14"/>
        <v>400000</v>
      </c>
      <c r="M72" s="256"/>
      <c r="N72" s="143"/>
      <c r="O72" s="200">
        <f t="shared" si="15"/>
        <v>0</v>
      </c>
      <c r="P72" s="256"/>
      <c r="Q72" s="131"/>
      <c r="R72" s="256"/>
      <c r="S72" s="174"/>
      <c r="T72" s="256"/>
      <c r="U72" s="187"/>
      <c r="V72" s="256"/>
      <c r="W72" s="200"/>
      <c r="X72" s="52"/>
      <c r="Y72" s="156">
        <v>0</v>
      </c>
      <c r="Z72" s="52"/>
      <c r="AA72" s="187">
        <v>0</v>
      </c>
      <c r="AB72" s="52"/>
      <c r="AC72" s="117">
        <v>0</v>
      </c>
      <c r="AD72" s="52"/>
      <c r="AE72" s="215">
        <v>0</v>
      </c>
      <c r="AF72" s="52"/>
      <c r="AG72" s="228">
        <v>0</v>
      </c>
      <c r="AH72" s="52"/>
      <c r="AI72" s="2"/>
    </row>
    <row r="73" spans="1:36" s="3" customFormat="1" ht="14.25" customHeight="1" thickBot="1" x14ac:dyDescent="0.2">
      <c r="A73" s="2"/>
      <c r="B73" s="102" t="s">
        <v>97</v>
      </c>
      <c r="C73" s="96">
        <v>2</v>
      </c>
      <c r="D73" s="20">
        <v>1500000</v>
      </c>
      <c r="E73" s="103">
        <f t="shared" si="17"/>
        <v>3000000</v>
      </c>
      <c r="F73" s="426"/>
      <c r="G73" s="419"/>
      <c r="H73" s="310"/>
      <c r="I73" s="200">
        <f t="shared" si="13"/>
        <v>0</v>
      </c>
      <c r="J73" s="52"/>
      <c r="K73" s="309"/>
      <c r="L73" s="117">
        <f t="shared" si="14"/>
        <v>0</v>
      </c>
      <c r="M73" s="256"/>
      <c r="N73" s="143"/>
      <c r="O73" s="200">
        <f t="shared" si="15"/>
        <v>0</v>
      </c>
      <c r="P73" s="256"/>
      <c r="Q73" s="131"/>
      <c r="R73" s="256"/>
      <c r="S73" s="174"/>
      <c r="T73" s="256"/>
      <c r="U73" s="187"/>
      <c r="V73" s="256"/>
      <c r="W73" s="200"/>
      <c r="X73" s="52"/>
      <c r="Y73" s="156">
        <v>0</v>
      </c>
      <c r="Z73" s="52"/>
      <c r="AA73" s="187">
        <v>0</v>
      </c>
      <c r="AB73" s="52"/>
      <c r="AC73" s="117">
        <v>0</v>
      </c>
      <c r="AD73" s="52"/>
      <c r="AE73" s="215">
        <v>0</v>
      </c>
      <c r="AF73" s="52"/>
      <c r="AG73" s="228">
        <v>0</v>
      </c>
      <c r="AH73" s="52"/>
      <c r="AI73" s="2"/>
    </row>
    <row r="74" spans="1:36" s="3" customFormat="1" ht="14.25" customHeight="1" thickBot="1" x14ac:dyDescent="0.2">
      <c r="A74" s="2"/>
      <c r="B74" s="102" t="s">
        <v>142</v>
      </c>
      <c r="C74" s="96">
        <v>4</v>
      </c>
      <c r="D74" s="20">
        <v>500000</v>
      </c>
      <c r="E74" s="103">
        <f t="shared" si="17"/>
        <v>2000000</v>
      </c>
      <c r="F74" s="426"/>
      <c r="G74" s="419"/>
      <c r="H74" s="310">
        <v>4</v>
      </c>
      <c r="I74" s="200">
        <f t="shared" si="13"/>
        <v>2000000</v>
      </c>
      <c r="J74" s="52"/>
      <c r="K74" s="309"/>
      <c r="L74" s="117">
        <f t="shared" si="14"/>
        <v>0</v>
      </c>
      <c r="M74" s="256"/>
      <c r="N74" s="143"/>
      <c r="O74" s="200">
        <f t="shared" si="15"/>
        <v>0</v>
      </c>
      <c r="P74" s="256"/>
      <c r="Q74" s="131"/>
      <c r="R74" s="256"/>
      <c r="S74" s="174"/>
      <c r="T74" s="256"/>
      <c r="U74" s="187"/>
      <c r="V74" s="256"/>
      <c r="W74" s="200"/>
      <c r="X74" s="52"/>
      <c r="Y74" s="156">
        <v>0</v>
      </c>
      <c r="Z74" s="52"/>
      <c r="AA74" s="187">
        <v>0</v>
      </c>
      <c r="AB74" s="52"/>
      <c r="AC74" s="117">
        <v>0</v>
      </c>
      <c r="AD74" s="52"/>
      <c r="AE74" s="215">
        <v>0</v>
      </c>
      <c r="AF74" s="52"/>
      <c r="AG74" s="228">
        <v>0</v>
      </c>
      <c r="AH74" s="52"/>
      <c r="AI74" s="2"/>
    </row>
    <row r="75" spans="1:36" s="3" customFormat="1" ht="14.25" customHeight="1" thickBot="1" x14ac:dyDescent="0.2">
      <c r="A75" s="2"/>
      <c r="B75" s="102"/>
      <c r="C75" s="96"/>
      <c r="D75" s="20"/>
      <c r="E75" s="103"/>
      <c r="F75" s="427"/>
      <c r="G75" s="428"/>
      <c r="H75" s="315"/>
      <c r="I75" s="200">
        <f t="shared" si="13"/>
        <v>0</v>
      </c>
      <c r="J75" s="57"/>
      <c r="K75" s="316"/>
      <c r="L75" s="117">
        <f t="shared" si="14"/>
        <v>0</v>
      </c>
      <c r="M75" s="258"/>
      <c r="N75" s="144"/>
      <c r="O75" s="200">
        <f t="shared" si="15"/>
        <v>0</v>
      </c>
      <c r="P75" s="258"/>
      <c r="Q75" s="132"/>
      <c r="R75" s="258"/>
      <c r="S75" s="175"/>
      <c r="T75" s="258"/>
      <c r="U75" s="188">
        <v>0</v>
      </c>
      <c r="V75" s="258"/>
      <c r="W75" s="201">
        <v>0</v>
      </c>
      <c r="X75" s="57"/>
      <c r="Y75" s="157">
        <v>0</v>
      </c>
      <c r="Z75" s="57"/>
      <c r="AA75" s="188">
        <v>0</v>
      </c>
      <c r="AB75" s="57"/>
      <c r="AC75" s="118">
        <v>0</v>
      </c>
      <c r="AD75" s="57"/>
      <c r="AE75" s="216">
        <v>0</v>
      </c>
      <c r="AF75" s="57"/>
      <c r="AG75" s="229">
        <v>0</v>
      </c>
      <c r="AH75" s="57"/>
      <c r="AI75" s="2"/>
    </row>
    <row r="76" spans="1:36" s="3" customFormat="1" ht="14.25" customHeight="1" thickBot="1" x14ac:dyDescent="0.2">
      <c r="A76" s="2"/>
      <c r="B76" s="386" t="s">
        <v>56</v>
      </c>
      <c r="C76" s="387"/>
      <c r="D76" s="387"/>
      <c r="E76" s="387"/>
      <c r="F76" s="387"/>
      <c r="G76" s="388"/>
      <c r="H76" s="306"/>
      <c r="I76" s="389" t="s">
        <v>101</v>
      </c>
      <c r="J76" s="390"/>
      <c r="K76" s="390"/>
      <c r="L76" s="390"/>
      <c r="M76" s="390"/>
      <c r="N76" s="390"/>
      <c r="O76" s="390"/>
      <c r="P76" s="390"/>
      <c r="Q76" s="390"/>
      <c r="R76" s="390"/>
      <c r="S76" s="390"/>
      <c r="T76" s="390"/>
      <c r="U76" s="390"/>
      <c r="V76" s="390"/>
      <c r="W76" s="390"/>
      <c r="X76" s="390"/>
      <c r="Y76" s="390"/>
      <c r="Z76" s="390"/>
      <c r="AA76" s="390"/>
      <c r="AB76" s="390"/>
      <c r="AC76" s="390"/>
      <c r="AD76" s="390"/>
      <c r="AE76" s="390"/>
      <c r="AF76" s="390"/>
      <c r="AG76" s="390"/>
      <c r="AH76" s="423"/>
      <c r="AI76" s="2"/>
    </row>
    <row r="77" spans="1:36" s="86" customFormat="1" ht="14.25" customHeight="1" thickBot="1" x14ac:dyDescent="0.2">
      <c r="A77" s="2"/>
      <c r="B77" s="446" t="s">
        <v>57</v>
      </c>
      <c r="C77" s="447"/>
      <c r="D77" s="447"/>
      <c r="E77" s="448"/>
      <c r="F77" s="425">
        <f>SUM(E78:E85)</f>
        <v>16000000</v>
      </c>
      <c r="G77" s="407">
        <f>+F77/F99</f>
        <v>0.10225852328786078</v>
      </c>
      <c r="H77" s="307"/>
      <c r="I77" s="391"/>
      <c r="J77" s="392"/>
      <c r="K77" s="392"/>
      <c r="L77" s="392"/>
      <c r="M77" s="392"/>
      <c r="N77" s="392"/>
      <c r="O77" s="392"/>
      <c r="P77" s="392"/>
      <c r="Q77" s="392"/>
      <c r="R77" s="392"/>
      <c r="S77" s="392"/>
      <c r="T77" s="392"/>
      <c r="U77" s="392"/>
      <c r="V77" s="392"/>
      <c r="W77" s="392"/>
      <c r="X77" s="392"/>
      <c r="Y77" s="392"/>
      <c r="Z77" s="392"/>
      <c r="AA77" s="392"/>
      <c r="AB77" s="392"/>
      <c r="AC77" s="392"/>
      <c r="AD77" s="392"/>
      <c r="AE77" s="392"/>
      <c r="AF77" s="392"/>
      <c r="AG77" s="392"/>
      <c r="AH77" s="424"/>
    </row>
    <row r="78" spans="1:36" s="3" customFormat="1" ht="28.5" customHeight="1" thickBot="1" x14ac:dyDescent="0.2">
      <c r="A78" s="2"/>
      <c r="B78" s="104" t="s">
        <v>58</v>
      </c>
      <c r="C78" s="13">
        <v>1</v>
      </c>
      <c r="D78" s="14">
        <v>7000000</v>
      </c>
      <c r="E78" s="29">
        <f t="shared" ref="E78" si="18">C78*D78</f>
        <v>7000000</v>
      </c>
      <c r="F78" s="426"/>
      <c r="G78" s="408"/>
      <c r="H78" s="310"/>
      <c r="I78" s="200">
        <f t="shared" ref="I78:I90" si="19">D78*H78</f>
        <v>0</v>
      </c>
      <c r="J78" s="52"/>
      <c r="K78" s="309"/>
      <c r="L78" s="117">
        <f t="shared" ref="L78:L90" si="20">D78*K78</f>
        <v>0</v>
      </c>
      <c r="M78" s="256"/>
      <c r="N78" s="256"/>
      <c r="O78" s="200">
        <f t="shared" ref="O78:O90" si="21">D78*N78</f>
        <v>0</v>
      </c>
      <c r="P78" s="256"/>
      <c r="Q78" s="131"/>
      <c r="R78" s="256"/>
      <c r="S78" s="174"/>
      <c r="T78" s="256"/>
      <c r="U78" s="187">
        <v>0</v>
      </c>
      <c r="V78" s="256"/>
      <c r="W78" s="200"/>
      <c r="X78" s="52"/>
      <c r="Y78" s="156"/>
      <c r="Z78" s="52"/>
      <c r="AA78" s="187">
        <v>0</v>
      </c>
      <c r="AB78" s="52"/>
      <c r="AC78" s="117">
        <v>0</v>
      </c>
      <c r="AD78" s="52"/>
      <c r="AE78" s="215">
        <v>0</v>
      </c>
      <c r="AF78" s="52"/>
      <c r="AG78" s="228">
        <v>0</v>
      </c>
      <c r="AH78" s="52"/>
      <c r="AI78" s="2"/>
    </row>
    <row r="79" spans="1:36" s="69" customFormat="1" ht="19" customHeight="1" thickBot="1" x14ac:dyDescent="0.2">
      <c r="A79" s="2"/>
      <c r="B79" s="81" t="s">
        <v>109</v>
      </c>
      <c r="C79" s="5">
        <v>1</v>
      </c>
      <c r="D79" s="6">
        <v>3000000</v>
      </c>
      <c r="E79" s="59">
        <f>+D79*C79</f>
        <v>3000000</v>
      </c>
      <c r="F79" s="426"/>
      <c r="G79" s="408"/>
      <c r="H79" s="310"/>
      <c r="I79" s="200">
        <f t="shared" si="19"/>
        <v>0</v>
      </c>
      <c r="J79" s="52"/>
      <c r="K79" s="309"/>
      <c r="L79" s="117">
        <f t="shared" si="20"/>
        <v>0</v>
      </c>
      <c r="M79" s="256"/>
      <c r="N79" s="256"/>
      <c r="O79" s="200">
        <f t="shared" si="21"/>
        <v>0</v>
      </c>
      <c r="P79" s="256"/>
      <c r="Q79" s="131"/>
      <c r="R79" s="256"/>
      <c r="S79" s="174"/>
      <c r="T79" s="256"/>
      <c r="U79" s="187">
        <v>0</v>
      </c>
      <c r="V79" s="256"/>
      <c r="W79" s="200"/>
      <c r="X79" s="52"/>
      <c r="Y79" s="156"/>
      <c r="Z79" s="52"/>
      <c r="AA79" s="187">
        <v>0</v>
      </c>
      <c r="AB79" s="52"/>
      <c r="AC79" s="117">
        <v>0</v>
      </c>
      <c r="AD79" s="52"/>
      <c r="AE79" s="215">
        <v>0</v>
      </c>
      <c r="AF79" s="52"/>
      <c r="AG79" s="228">
        <v>0</v>
      </c>
      <c r="AH79" s="52"/>
    </row>
    <row r="80" spans="1:36" s="69" customFormat="1" ht="16.5" customHeight="1" thickBot="1" x14ac:dyDescent="0.2">
      <c r="A80" s="2"/>
      <c r="B80" s="81" t="s">
        <v>110</v>
      </c>
      <c r="C80" s="5">
        <v>1</v>
      </c>
      <c r="D80" s="6">
        <v>2000000</v>
      </c>
      <c r="E80" s="59">
        <f>+D80*C80</f>
        <v>2000000</v>
      </c>
      <c r="F80" s="426"/>
      <c r="G80" s="408"/>
      <c r="H80" s="310"/>
      <c r="I80" s="200">
        <f t="shared" si="19"/>
        <v>0</v>
      </c>
      <c r="J80" s="52"/>
      <c r="K80" s="309"/>
      <c r="L80" s="117">
        <f t="shared" si="20"/>
        <v>0</v>
      </c>
      <c r="M80" s="256"/>
      <c r="N80" s="256"/>
      <c r="O80" s="200">
        <f t="shared" si="21"/>
        <v>0</v>
      </c>
      <c r="P80" s="256"/>
      <c r="Q80" s="131"/>
      <c r="R80" s="256"/>
      <c r="S80" s="174"/>
      <c r="T80" s="256"/>
      <c r="U80" s="187">
        <v>0</v>
      </c>
      <c r="V80" s="256"/>
      <c r="W80" s="200"/>
      <c r="X80" s="52"/>
      <c r="Y80" s="156"/>
      <c r="Z80" s="52"/>
      <c r="AA80" s="187">
        <v>0</v>
      </c>
      <c r="AB80" s="52"/>
      <c r="AC80" s="117">
        <v>0</v>
      </c>
      <c r="AD80" s="52"/>
      <c r="AE80" s="215">
        <v>0</v>
      </c>
      <c r="AF80" s="52"/>
      <c r="AG80" s="228">
        <v>0</v>
      </c>
      <c r="AH80" s="52"/>
    </row>
    <row r="81" spans="1:35" s="69" customFormat="1" ht="16" customHeight="1" thickBot="1" x14ac:dyDescent="0.2">
      <c r="A81" s="2"/>
      <c r="B81" s="81" t="s">
        <v>59</v>
      </c>
      <c r="C81" s="5">
        <v>1</v>
      </c>
      <c r="D81" s="6">
        <v>1200000</v>
      </c>
      <c r="E81" s="59">
        <f t="shared" ref="E81:E85" si="22">+D81*C81</f>
        <v>1200000</v>
      </c>
      <c r="F81" s="426"/>
      <c r="G81" s="408"/>
      <c r="H81" s="310"/>
      <c r="I81" s="200">
        <f t="shared" si="19"/>
        <v>0</v>
      </c>
      <c r="J81" s="52"/>
      <c r="K81" s="310">
        <v>1</v>
      </c>
      <c r="L81" s="117">
        <f t="shared" si="20"/>
        <v>1200000</v>
      </c>
      <c r="M81" s="256"/>
      <c r="N81" s="256"/>
      <c r="O81" s="200">
        <f t="shared" si="21"/>
        <v>0</v>
      </c>
      <c r="P81" s="256"/>
      <c r="Q81" s="131"/>
      <c r="R81" s="256"/>
      <c r="S81" s="174"/>
      <c r="T81" s="256"/>
      <c r="U81" s="187">
        <v>0</v>
      </c>
      <c r="V81" s="256"/>
      <c r="W81" s="200"/>
      <c r="X81" s="52"/>
      <c r="Y81" s="156"/>
      <c r="Z81" s="52"/>
      <c r="AA81" s="187">
        <v>0</v>
      </c>
      <c r="AB81" s="52"/>
      <c r="AC81" s="117">
        <v>0</v>
      </c>
      <c r="AD81" s="52"/>
      <c r="AE81" s="215">
        <v>0</v>
      </c>
      <c r="AF81" s="52"/>
      <c r="AG81" s="228">
        <v>0</v>
      </c>
      <c r="AH81" s="52"/>
    </row>
    <row r="82" spans="1:35" s="3" customFormat="1" ht="23.5" customHeight="1" thickBot="1" x14ac:dyDescent="0.2">
      <c r="A82" s="2"/>
      <c r="B82" s="81" t="s">
        <v>60</v>
      </c>
      <c r="C82" s="5">
        <v>1</v>
      </c>
      <c r="D82" s="6">
        <v>2000000</v>
      </c>
      <c r="E82" s="59">
        <f t="shared" si="22"/>
        <v>2000000</v>
      </c>
      <c r="F82" s="426"/>
      <c r="G82" s="408"/>
      <c r="H82" s="310"/>
      <c r="I82" s="200">
        <f t="shared" si="19"/>
        <v>0</v>
      </c>
      <c r="J82" s="52"/>
      <c r="K82" s="310">
        <v>1</v>
      </c>
      <c r="L82" s="117">
        <f t="shared" si="20"/>
        <v>2000000</v>
      </c>
      <c r="M82" s="256"/>
      <c r="N82" s="256"/>
      <c r="O82" s="200">
        <f t="shared" si="21"/>
        <v>0</v>
      </c>
      <c r="P82" s="256"/>
      <c r="Q82" s="131"/>
      <c r="R82" s="256"/>
      <c r="S82" s="174"/>
      <c r="T82" s="256"/>
      <c r="U82" s="187">
        <v>0</v>
      </c>
      <c r="V82" s="256"/>
      <c r="W82" s="200"/>
      <c r="X82" s="52"/>
      <c r="Y82" s="156"/>
      <c r="Z82" s="52"/>
      <c r="AA82" s="187">
        <v>0</v>
      </c>
      <c r="AB82" s="52"/>
      <c r="AC82" s="117">
        <v>0</v>
      </c>
      <c r="AD82" s="52"/>
      <c r="AE82" s="215">
        <v>0</v>
      </c>
      <c r="AF82" s="52"/>
      <c r="AG82" s="228">
        <v>0</v>
      </c>
      <c r="AH82" s="52"/>
      <c r="AI82" s="2"/>
    </row>
    <row r="83" spans="1:35" s="69" customFormat="1" ht="14.25" customHeight="1" thickBot="1" x14ac:dyDescent="0.2">
      <c r="A83" s="2"/>
      <c r="B83" s="82" t="s">
        <v>111</v>
      </c>
      <c r="C83" s="19">
        <v>1</v>
      </c>
      <c r="D83" s="20">
        <v>600000</v>
      </c>
      <c r="E83" s="67">
        <f t="shared" si="22"/>
        <v>600000</v>
      </c>
      <c r="F83" s="426"/>
      <c r="G83" s="408"/>
      <c r="H83" s="310"/>
      <c r="I83" s="200">
        <f t="shared" si="19"/>
        <v>0</v>
      </c>
      <c r="J83" s="52"/>
      <c r="K83" s="310">
        <v>1</v>
      </c>
      <c r="L83" s="117">
        <f t="shared" si="20"/>
        <v>600000</v>
      </c>
      <c r="M83" s="256"/>
      <c r="N83" s="256"/>
      <c r="O83" s="200">
        <f t="shared" si="21"/>
        <v>0</v>
      </c>
      <c r="P83" s="256"/>
      <c r="Q83" s="131"/>
      <c r="R83" s="256"/>
      <c r="S83" s="174"/>
      <c r="T83" s="256"/>
      <c r="U83" s="187">
        <v>0</v>
      </c>
      <c r="V83" s="256"/>
      <c r="W83" s="200"/>
      <c r="X83" s="52"/>
      <c r="Y83" s="156"/>
      <c r="Z83" s="52"/>
      <c r="AA83" s="187">
        <v>0</v>
      </c>
      <c r="AB83" s="52"/>
      <c r="AC83" s="117">
        <v>0</v>
      </c>
      <c r="AD83" s="52"/>
      <c r="AE83" s="215">
        <v>0</v>
      </c>
      <c r="AF83" s="52"/>
      <c r="AG83" s="228">
        <v>0</v>
      </c>
      <c r="AH83" s="52"/>
    </row>
    <row r="84" spans="1:35" s="3" customFormat="1" ht="14.25" customHeight="1" thickBot="1" x14ac:dyDescent="0.2">
      <c r="A84" s="2"/>
      <c r="B84" s="82" t="s">
        <v>74</v>
      </c>
      <c r="C84" s="19"/>
      <c r="D84" s="20">
        <v>200000</v>
      </c>
      <c r="E84" s="67">
        <f t="shared" si="22"/>
        <v>0</v>
      </c>
      <c r="F84" s="426"/>
      <c r="G84" s="408"/>
      <c r="H84" s="310"/>
      <c r="I84" s="200">
        <f t="shared" si="19"/>
        <v>0</v>
      </c>
      <c r="J84" s="52"/>
      <c r="K84" s="310"/>
      <c r="L84" s="117">
        <f t="shared" si="20"/>
        <v>0</v>
      </c>
      <c r="M84" s="256"/>
      <c r="N84" s="256"/>
      <c r="O84" s="200">
        <f t="shared" si="21"/>
        <v>0</v>
      </c>
      <c r="P84" s="256"/>
      <c r="Q84" s="131"/>
      <c r="R84" s="256"/>
      <c r="S84" s="174"/>
      <c r="T84" s="256"/>
      <c r="U84" s="187">
        <v>0</v>
      </c>
      <c r="V84" s="256"/>
      <c r="W84" s="200"/>
      <c r="X84" s="52"/>
      <c r="Y84" s="156"/>
      <c r="Z84" s="52"/>
      <c r="AA84" s="187">
        <v>0</v>
      </c>
      <c r="AB84" s="52"/>
      <c r="AC84" s="117">
        <v>0</v>
      </c>
      <c r="AD84" s="52"/>
      <c r="AE84" s="215">
        <v>0</v>
      </c>
      <c r="AF84" s="52"/>
      <c r="AG84" s="228">
        <v>0</v>
      </c>
      <c r="AH84" s="52"/>
      <c r="AI84" s="2"/>
    </row>
    <row r="85" spans="1:35" s="69" customFormat="1" ht="25.5" customHeight="1" thickBot="1" x14ac:dyDescent="0.2">
      <c r="A85" s="2"/>
      <c r="B85" s="82" t="s">
        <v>112</v>
      </c>
      <c r="C85" s="19">
        <v>1</v>
      </c>
      <c r="D85" s="20">
        <v>200000</v>
      </c>
      <c r="E85" s="67">
        <f t="shared" si="22"/>
        <v>200000</v>
      </c>
      <c r="F85" s="426"/>
      <c r="G85" s="408"/>
      <c r="H85" s="310"/>
      <c r="I85" s="200">
        <f t="shared" si="19"/>
        <v>0</v>
      </c>
      <c r="J85" s="52"/>
      <c r="K85" s="310">
        <v>1</v>
      </c>
      <c r="L85" s="117">
        <f t="shared" si="20"/>
        <v>200000</v>
      </c>
      <c r="M85" s="256"/>
      <c r="N85" s="256"/>
      <c r="O85" s="200">
        <f t="shared" si="21"/>
        <v>0</v>
      </c>
      <c r="P85" s="256"/>
      <c r="Q85" s="131"/>
      <c r="R85" s="256"/>
      <c r="S85" s="174"/>
      <c r="T85" s="256"/>
      <c r="U85" s="187">
        <v>0</v>
      </c>
      <c r="V85" s="256"/>
      <c r="W85" s="200"/>
      <c r="X85" s="52"/>
      <c r="Y85" s="156"/>
      <c r="Z85" s="52"/>
      <c r="AA85" s="187">
        <v>0</v>
      </c>
      <c r="AB85" s="52"/>
      <c r="AC85" s="117">
        <v>0</v>
      </c>
      <c r="AD85" s="52"/>
      <c r="AE85" s="215">
        <v>0</v>
      </c>
      <c r="AF85" s="52"/>
      <c r="AG85" s="228">
        <v>0</v>
      </c>
      <c r="AH85" s="52"/>
    </row>
    <row r="86" spans="1:35" s="3" customFormat="1" ht="14.25" customHeight="1" thickBot="1" x14ac:dyDescent="0.2">
      <c r="A86" s="2"/>
      <c r="B86" s="464" t="s">
        <v>61</v>
      </c>
      <c r="C86" s="465"/>
      <c r="D86" s="465"/>
      <c r="E86" s="465"/>
      <c r="F86" s="425">
        <f>SUM(E87:E90)</f>
        <v>1800000</v>
      </c>
      <c r="G86" s="440">
        <f>+F86/F99</f>
        <v>1.1504083869884338E-2</v>
      </c>
      <c r="H86" s="310"/>
      <c r="I86" s="200">
        <f t="shared" si="19"/>
        <v>0</v>
      </c>
      <c r="J86" s="52"/>
      <c r="K86" s="310"/>
      <c r="L86" s="117">
        <f t="shared" si="20"/>
        <v>0</v>
      </c>
      <c r="M86" s="256"/>
      <c r="N86" s="256"/>
      <c r="O86" s="200">
        <f t="shared" si="21"/>
        <v>0</v>
      </c>
      <c r="P86" s="256"/>
      <c r="Q86" s="131"/>
      <c r="R86" s="256"/>
      <c r="S86" s="174"/>
      <c r="T86" s="256"/>
      <c r="U86" s="187">
        <v>0</v>
      </c>
      <c r="V86" s="256"/>
      <c r="W86" s="200"/>
      <c r="X86" s="52"/>
      <c r="Y86" s="156"/>
      <c r="Z86" s="52"/>
      <c r="AA86" s="187">
        <v>0</v>
      </c>
      <c r="AB86" s="52"/>
      <c r="AC86" s="117">
        <v>0</v>
      </c>
      <c r="AD86" s="52"/>
      <c r="AE86" s="215">
        <v>0</v>
      </c>
      <c r="AF86" s="52"/>
      <c r="AG86" s="228">
        <v>0</v>
      </c>
      <c r="AH86" s="52"/>
      <c r="AI86" s="2"/>
    </row>
    <row r="87" spans="1:35" s="3" customFormat="1" ht="14.25" customHeight="1" thickBot="1" x14ac:dyDescent="0.2">
      <c r="A87" s="2"/>
      <c r="B87" s="104" t="s">
        <v>62</v>
      </c>
      <c r="C87" s="13">
        <v>2</v>
      </c>
      <c r="D87" s="14">
        <v>400000</v>
      </c>
      <c r="E87" s="29">
        <f>C87*D87</f>
        <v>800000</v>
      </c>
      <c r="F87" s="455"/>
      <c r="G87" s="441"/>
      <c r="H87" s="310"/>
      <c r="I87" s="200">
        <f t="shared" si="19"/>
        <v>0</v>
      </c>
      <c r="J87" s="52"/>
      <c r="K87" s="310">
        <v>1</v>
      </c>
      <c r="L87" s="117">
        <f t="shared" si="20"/>
        <v>400000</v>
      </c>
      <c r="M87" s="256"/>
      <c r="N87" s="256"/>
      <c r="O87" s="200">
        <f t="shared" si="21"/>
        <v>0</v>
      </c>
      <c r="P87" s="256"/>
      <c r="Q87" s="131"/>
      <c r="R87" s="256"/>
      <c r="S87" s="174"/>
      <c r="T87" s="256"/>
      <c r="U87" s="187">
        <v>0</v>
      </c>
      <c r="V87" s="256"/>
      <c r="W87" s="200"/>
      <c r="X87" s="52"/>
      <c r="Y87" s="156"/>
      <c r="Z87" s="52"/>
      <c r="AA87" s="187">
        <v>0</v>
      </c>
      <c r="AB87" s="52"/>
      <c r="AC87" s="117">
        <v>0</v>
      </c>
      <c r="AD87" s="52"/>
      <c r="AE87" s="215">
        <v>0</v>
      </c>
      <c r="AF87" s="52"/>
      <c r="AG87" s="228">
        <v>0</v>
      </c>
      <c r="AH87" s="52"/>
      <c r="AI87" s="2"/>
    </row>
    <row r="88" spans="1:35" s="3" customFormat="1" ht="14.25" customHeight="1" thickBot="1" x14ac:dyDescent="0.2">
      <c r="A88" s="2"/>
      <c r="B88" s="81" t="s">
        <v>82</v>
      </c>
      <c r="C88" s="5">
        <v>2</v>
      </c>
      <c r="D88" s="6">
        <v>500000</v>
      </c>
      <c r="E88" s="59">
        <f>C88*D88</f>
        <v>1000000</v>
      </c>
      <c r="F88" s="455"/>
      <c r="G88" s="441"/>
      <c r="H88" s="310"/>
      <c r="I88" s="200">
        <f t="shared" si="19"/>
        <v>0</v>
      </c>
      <c r="J88" s="52"/>
      <c r="K88" s="309"/>
      <c r="L88" s="117">
        <f t="shared" si="20"/>
        <v>0</v>
      </c>
      <c r="M88" s="256"/>
      <c r="N88" s="256"/>
      <c r="O88" s="200">
        <f t="shared" si="21"/>
        <v>0</v>
      </c>
      <c r="P88" s="256"/>
      <c r="Q88" s="131"/>
      <c r="R88" s="256"/>
      <c r="S88" s="174"/>
      <c r="T88" s="256"/>
      <c r="U88" s="187">
        <v>0</v>
      </c>
      <c r="V88" s="256"/>
      <c r="W88" s="200"/>
      <c r="X88" s="52"/>
      <c r="Y88" s="156"/>
      <c r="Z88" s="52"/>
      <c r="AA88" s="187">
        <v>0</v>
      </c>
      <c r="AB88" s="52"/>
      <c r="AC88" s="117">
        <v>0</v>
      </c>
      <c r="AD88" s="52"/>
      <c r="AE88" s="215">
        <v>0</v>
      </c>
      <c r="AF88" s="52"/>
      <c r="AG88" s="228">
        <v>0</v>
      </c>
      <c r="AH88" s="52"/>
      <c r="AI88" s="2"/>
    </row>
    <row r="89" spans="1:35" s="3" customFormat="1" ht="14.25" customHeight="1" thickBot="1" x14ac:dyDescent="0.2">
      <c r="A89" s="2"/>
      <c r="B89" s="81"/>
      <c r="C89" s="5"/>
      <c r="D89" s="6"/>
      <c r="E89" s="59">
        <f>+C89*D89</f>
        <v>0</v>
      </c>
      <c r="F89" s="455"/>
      <c r="G89" s="441"/>
      <c r="H89" s="310"/>
      <c r="I89" s="200">
        <f t="shared" si="19"/>
        <v>0</v>
      </c>
      <c r="J89" s="52"/>
      <c r="K89" s="309"/>
      <c r="L89" s="117">
        <f t="shared" si="20"/>
        <v>0</v>
      </c>
      <c r="M89" s="256"/>
      <c r="N89" s="256"/>
      <c r="O89" s="200">
        <f t="shared" si="21"/>
        <v>0</v>
      </c>
      <c r="P89" s="256"/>
      <c r="Q89" s="131"/>
      <c r="R89" s="256"/>
      <c r="S89" s="174"/>
      <c r="T89" s="256"/>
      <c r="U89" s="187">
        <v>0</v>
      </c>
      <c r="V89" s="256"/>
      <c r="W89" s="200">
        <v>0</v>
      </c>
      <c r="X89" s="52"/>
      <c r="Y89" s="156">
        <v>0</v>
      </c>
      <c r="Z89" s="52"/>
      <c r="AA89" s="187">
        <v>0</v>
      </c>
      <c r="AB89" s="52"/>
      <c r="AC89" s="117">
        <v>0</v>
      </c>
      <c r="AD89" s="52"/>
      <c r="AE89" s="215">
        <v>0</v>
      </c>
      <c r="AF89" s="52"/>
      <c r="AG89" s="228">
        <v>0</v>
      </c>
      <c r="AH89" s="52"/>
      <c r="AI89" s="2"/>
    </row>
    <row r="90" spans="1:35" s="3" customFormat="1" ht="14.25" customHeight="1" thickBot="1" x14ac:dyDescent="0.2">
      <c r="A90" s="2"/>
      <c r="B90" s="105"/>
      <c r="C90" s="16"/>
      <c r="D90" s="17"/>
      <c r="E90" s="60">
        <f>+C90*D90</f>
        <v>0</v>
      </c>
      <c r="F90" s="466"/>
      <c r="G90" s="442"/>
      <c r="H90" s="315"/>
      <c r="I90" s="200">
        <f t="shared" si="19"/>
        <v>0</v>
      </c>
      <c r="J90" s="57"/>
      <c r="K90" s="309"/>
      <c r="L90" s="117">
        <f t="shared" si="20"/>
        <v>0</v>
      </c>
      <c r="M90" s="258"/>
      <c r="N90" s="258"/>
      <c r="O90" s="200">
        <f t="shared" si="21"/>
        <v>0</v>
      </c>
      <c r="P90" s="258"/>
      <c r="Q90" s="132">
        <v>0</v>
      </c>
      <c r="R90" s="258"/>
      <c r="S90" s="175">
        <v>0</v>
      </c>
      <c r="T90" s="258"/>
      <c r="U90" s="188">
        <v>0</v>
      </c>
      <c r="V90" s="258"/>
      <c r="W90" s="201">
        <v>0</v>
      </c>
      <c r="X90" s="57"/>
      <c r="Y90" s="157">
        <v>0</v>
      </c>
      <c r="Z90" s="57"/>
      <c r="AA90" s="188">
        <v>0</v>
      </c>
      <c r="AB90" s="57"/>
      <c r="AC90" s="118">
        <v>0</v>
      </c>
      <c r="AD90" s="57"/>
      <c r="AE90" s="216">
        <v>0</v>
      </c>
      <c r="AF90" s="57"/>
      <c r="AG90" s="229">
        <v>0</v>
      </c>
      <c r="AH90" s="57"/>
      <c r="AI90" s="2"/>
    </row>
    <row r="91" spans="1:35" s="3" customFormat="1" ht="14.25" customHeight="1" thickBot="1" x14ac:dyDescent="0.2">
      <c r="A91" s="2"/>
      <c r="B91" s="452" t="s">
        <v>104</v>
      </c>
      <c r="C91" s="453"/>
      <c r="D91" s="453"/>
      <c r="E91" s="453"/>
      <c r="F91" s="445"/>
      <c r="G91" s="388"/>
      <c r="H91" s="306"/>
      <c r="I91" s="389" t="s">
        <v>63</v>
      </c>
      <c r="J91" s="390"/>
      <c r="K91" s="390"/>
      <c r="L91" s="390"/>
      <c r="M91" s="390"/>
      <c r="N91" s="390"/>
      <c r="O91" s="390"/>
      <c r="P91" s="390"/>
      <c r="Q91" s="390"/>
      <c r="R91" s="390"/>
      <c r="S91" s="390"/>
      <c r="T91" s="390"/>
      <c r="U91" s="390"/>
      <c r="V91" s="390"/>
      <c r="W91" s="390"/>
      <c r="X91" s="390"/>
      <c r="Y91" s="390"/>
      <c r="Z91" s="390"/>
      <c r="AA91" s="390"/>
      <c r="AB91" s="390"/>
      <c r="AC91" s="390"/>
      <c r="AD91" s="390"/>
      <c r="AE91" s="390"/>
      <c r="AF91" s="390"/>
      <c r="AG91" s="390"/>
      <c r="AH91" s="423"/>
      <c r="AI91" s="2"/>
    </row>
    <row r="92" spans="1:35" s="3" customFormat="1" ht="14.25" customHeight="1" thickBot="1" x14ac:dyDescent="0.2">
      <c r="A92" s="2"/>
      <c r="B92" s="446" t="s">
        <v>83</v>
      </c>
      <c r="C92" s="447"/>
      <c r="D92" s="447"/>
      <c r="E92" s="448"/>
      <c r="F92" s="425">
        <f>SUM(E93:E97)</f>
        <v>4120000</v>
      </c>
      <c r="G92" s="456">
        <f>+F92/F99</f>
        <v>2.6331569746624151E-2</v>
      </c>
      <c r="H92" s="312"/>
      <c r="I92" s="391"/>
      <c r="J92" s="454"/>
      <c r="K92" s="454"/>
      <c r="L92" s="392"/>
      <c r="M92" s="392"/>
      <c r="N92" s="392"/>
      <c r="O92" s="392"/>
      <c r="P92" s="392"/>
      <c r="Q92" s="392"/>
      <c r="R92" s="392"/>
      <c r="S92" s="392"/>
      <c r="T92" s="392"/>
      <c r="U92" s="392"/>
      <c r="V92" s="392"/>
      <c r="W92" s="392"/>
      <c r="X92" s="392"/>
      <c r="Y92" s="392"/>
      <c r="Z92" s="392"/>
      <c r="AA92" s="392"/>
      <c r="AB92" s="392"/>
      <c r="AC92" s="392"/>
      <c r="AD92" s="392"/>
      <c r="AE92" s="392"/>
      <c r="AF92" s="392"/>
      <c r="AG92" s="392"/>
      <c r="AH92" s="424"/>
      <c r="AI92" s="2"/>
    </row>
    <row r="93" spans="1:35" s="3" customFormat="1" ht="17.25" customHeight="1" thickBot="1" x14ac:dyDescent="0.2">
      <c r="A93" s="2"/>
      <c r="B93" s="104" t="s">
        <v>143</v>
      </c>
      <c r="C93" s="13">
        <v>0</v>
      </c>
      <c r="D93" s="317">
        <v>80000</v>
      </c>
      <c r="E93" s="318">
        <f t="shared" ref="E93:E97" si="23">+C93*D93</f>
        <v>0</v>
      </c>
      <c r="F93" s="455"/>
      <c r="G93" s="419"/>
      <c r="H93" s="319"/>
      <c r="I93" s="200">
        <f>D93*H93</f>
        <v>0</v>
      </c>
      <c r="J93" s="61"/>
      <c r="K93" s="320"/>
      <c r="L93" s="117">
        <f>D93*K93</f>
        <v>0</v>
      </c>
      <c r="M93" s="62"/>
      <c r="N93" s="321"/>
      <c r="O93" s="200">
        <f>D93*N93</f>
        <v>0</v>
      </c>
      <c r="P93" s="62" t="s">
        <v>144</v>
      </c>
      <c r="Q93" s="133"/>
      <c r="R93" s="62"/>
      <c r="S93" s="176"/>
      <c r="T93" s="62"/>
      <c r="U93" s="189"/>
      <c r="V93" s="61"/>
      <c r="W93" s="202"/>
      <c r="X93" s="279"/>
      <c r="Y93" s="158"/>
      <c r="Z93" s="61"/>
      <c r="AA93" s="189"/>
      <c r="AB93" s="61"/>
      <c r="AC93" s="119"/>
      <c r="AD93" s="61"/>
      <c r="AE93" s="217"/>
      <c r="AF93" s="61"/>
      <c r="AG93" s="230">
        <v>0</v>
      </c>
      <c r="AH93" s="61"/>
      <c r="AI93" s="2"/>
    </row>
    <row r="94" spans="1:35" s="3" customFormat="1" ht="24.75" customHeight="1" thickBot="1" x14ac:dyDescent="0.2">
      <c r="A94" s="2"/>
      <c r="B94" s="101" t="s">
        <v>145</v>
      </c>
      <c r="C94" s="5">
        <v>4</v>
      </c>
      <c r="D94" s="25">
        <v>80000</v>
      </c>
      <c r="E94" s="106">
        <f t="shared" si="23"/>
        <v>320000</v>
      </c>
      <c r="F94" s="455"/>
      <c r="G94" s="419"/>
      <c r="H94" s="319"/>
      <c r="I94" s="200">
        <f>D94*H94</f>
        <v>0</v>
      </c>
      <c r="J94" s="61"/>
      <c r="K94" s="320"/>
      <c r="L94" s="117">
        <f>D94*K94</f>
        <v>0</v>
      </c>
      <c r="M94" s="61"/>
      <c r="N94" s="322"/>
      <c r="O94" s="200">
        <f>D94*N94</f>
        <v>0</v>
      </c>
      <c r="P94" s="61"/>
      <c r="Q94" s="133"/>
      <c r="R94" s="61"/>
      <c r="S94" s="176"/>
      <c r="T94" s="61"/>
      <c r="U94" s="189"/>
      <c r="V94" s="61"/>
      <c r="W94" s="202"/>
      <c r="X94" s="279"/>
      <c r="Y94" s="158"/>
      <c r="Z94" s="61"/>
      <c r="AA94" s="189"/>
      <c r="AB94" s="61"/>
      <c r="AC94" s="119"/>
      <c r="AD94" s="61"/>
      <c r="AE94" s="217"/>
      <c r="AF94" s="61"/>
      <c r="AG94" s="230">
        <v>0</v>
      </c>
      <c r="AH94" s="61"/>
      <c r="AI94" s="2"/>
    </row>
    <row r="95" spans="1:35" s="3" customFormat="1" ht="24.75" customHeight="1" thickBot="1" x14ac:dyDescent="0.2">
      <c r="A95" s="2"/>
      <c r="B95" s="101" t="s">
        <v>146</v>
      </c>
      <c r="C95" s="5">
        <v>2</v>
      </c>
      <c r="D95" s="25">
        <v>100000</v>
      </c>
      <c r="E95" s="106">
        <f t="shared" si="23"/>
        <v>200000</v>
      </c>
      <c r="F95" s="455"/>
      <c r="G95" s="419"/>
      <c r="H95" s="319"/>
      <c r="I95" s="200">
        <f>D95*H95</f>
        <v>0</v>
      </c>
      <c r="J95" s="61"/>
      <c r="K95" s="320"/>
      <c r="L95" s="117">
        <f>D95*K95</f>
        <v>0</v>
      </c>
      <c r="M95" s="61"/>
      <c r="N95" s="322"/>
      <c r="O95" s="200">
        <f>D95*N95</f>
        <v>0</v>
      </c>
      <c r="P95" s="61"/>
      <c r="Q95" s="133"/>
      <c r="R95" s="61"/>
      <c r="S95" s="176"/>
      <c r="T95" s="61"/>
      <c r="U95" s="189"/>
      <c r="V95" s="61"/>
      <c r="W95" s="202"/>
      <c r="X95" s="279"/>
      <c r="Y95" s="158"/>
      <c r="Z95" s="61"/>
      <c r="AA95" s="189"/>
      <c r="AB95" s="61"/>
      <c r="AC95" s="119"/>
      <c r="AD95" s="61"/>
      <c r="AE95" s="217"/>
      <c r="AF95" s="61"/>
      <c r="AG95" s="230"/>
      <c r="AH95" s="61"/>
      <c r="AI95" s="2"/>
    </row>
    <row r="96" spans="1:35" s="3" customFormat="1" ht="27.75" customHeight="1" thickBot="1" x14ac:dyDescent="0.2">
      <c r="A96" s="2"/>
      <c r="B96" s="101" t="s">
        <v>147</v>
      </c>
      <c r="C96" s="5">
        <v>12</v>
      </c>
      <c r="D96" s="25">
        <v>100000</v>
      </c>
      <c r="E96" s="106">
        <f t="shared" si="23"/>
        <v>1200000</v>
      </c>
      <c r="F96" s="455"/>
      <c r="G96" s="419"/>
      <c r="H96" s="319">
        <v>1</v>
      </c>
      <c r="I96" s="200">
        <f>D96*H96</f>
        <v>100000</v>
      </c>
      <c r="J96" s="61"/>
      <c r="K96" s="320">
        <v>1</v>
      </c>
      <c r="L96" s="117">
        <f>D96*K96</f>
        <v>100000</v>
      </c>
      <c r="M96" s="322"/>
      <c r="N96" s="322"/>
      <c r="O96" s="200">
        <f>D96*N96</f>
        <v>0</v>
      </c>
      <c r="P96" s="322"/>
      <c r="Q96" s="133"/>
      <c r="R96" s="62"/>
      <c r="S96" s="176"/>
      <c r="T96" s="61"/>
      <c r="U96" s="189"/>
      <c r="V96" s="61"/>
      <c r="W96" s="202"/>
      <c r="X96" s="279"/>
      <c r="Y96" s="158"/>
      <c r="Z96" s="61"/>
      <c r="AA96" s="189"/>
      <c r="AB96" s="61"/>
      <c r="AC96" s="119"/>
      <c r="AD96" s="61"/>
      <c r="AE96" s="217"/>
      <c r="AF96" s="61"/>
      <c r="AG96" s="230"/>
      <c r="AH96" s="61"/>
      <c r="AI96" s="2"/>
    </row>
    <row r="97" spans="1:36" s="3" customFormat="1" ht="17.25" customHeight="1" thickBot="1" x14ac:dyDescent="0.2">
      <c r="A97" s="2"/>
      <c r="B97" s="101" t="s">
        <v>85</v>
      </c>
      <c r="C97" s="5">
        <v>12</v>
      </c>
      <c r="D97" s="25">
        <v>200000</v>
      </c>
      <c r="E97" s="106">
        <f t="shared" si="23"/>
        <v>2400000</v>
      </c>
      <c r="F97" s="455"/>
      <c r="G97" s="419"/>
      <c r="H97" s="319">
        <v>2</v>
      </c>
      <c r="I97" s="200">
        <f>D97*H97</f>
        <v>400000</v>
      </c>
      <c r="J97" s="323"/>
      <c r="K97" s="324">
        <v>1</v>
      </c>
      <c r="L97" s="117">
        <f>D97*K97</f>
        <v>200000</v>
      </c>
      <c r="M97" s="325"/>
      <c r="N97" s="325"/>
      <c r="O97" s="200">
        <f>D97*N97</f>
        <v>0</v>
      </c>
      <c r="P97" s="326"/>
      <c r="Q97" s="327"/>
      <c r="R97" s="62"/>
      <c r="S97" s="176"/>
      <c r="T97" s="61"/>
      <c r="U97" s="189"/>
      <c r="V97" s="61"/>
      <c r="W97" s="202"/>
      <c r="X97" s="279"/>
      <c r="Y97" s="158"/>
      <c r="Z97" s="61"/>
      <c r="AA97" s="189"/>
      <c r="AB97" s="61"/>
      <c r="AC97" s="119"/>
      <c r="AD97" s="61"/>
      <c r="AE97" s="217"/>
      <c r="AF97" s="61"/>
      <c r="AG97" s="230">
        <v>0</v>
      </c>
      <c r="AH97" s="61"/>
      <c r="AI97" s="2"/>
    </row>
    <row r="98" spans="1:36" s="3" customFormat="1" ht="18.75" customHeight="1" thickBot="1" x14ac:dyDescent="0.2">
      <c r="A98" s="2"/>
      <c r="B98" s="457" t="s">
        <v>64</v>
      </c>
      <c r="C98" s="458"/>
      <c r="D98" s="458"/>
      <c r="E98" s="458"/>
      <c r="F98" s="459"/>
      <c r="G98" s="460"/>
      <c r="H98" s="328"/>
      <c r="I98" s="108"/>
      <c r="J98" s="30"/>
      <c r="K98" s="329"/>
      <c r="L98" s="120"/>
      <c r="M98" s="259"/>
      <c r="N98" s="259"/>
      <c r="O98" s="145"/>
      <c r="P98" s="259"/>
      <c r="Q98" s="134"/>
      <c r="R98" s="259"/>
      <c r="S98" s="177"/>
      <c r="T98" s="259"/>
      <c r="U98" s="190"/>
      <c r="V98" s="259"/>
      <c r="W98" s="203"/>
      <c r="X98" s="45"/>
      <c r="Y98" s="159"/>
      <c r="Z98" s="30"/>
      <c r="AA98" s="190"/>
      <c r="AB98" s="30"/>
      <c r="AC98" s="120"/>
      <c r="AD98" s="30"/>
      <c r="AE98" s="218"/>
      <c r="AF98" s="30"/>
      <c r="AG98" s="231"/>
      <c r="AH98" s="30"/>
      <c r="AI98" s="2"/>
    </row>
    <row r="99" spans="1:36" s="3" customFormat="1" ht="27" customHeight="1" thickBot="1" x14ac:dyDescent="0.25">
      <c r="A99" s="2"/>
      <c r="B99" s="461" t="s">
        <v>65</v>
      </c>
      <c r="C99" s="462"/>
      <c r="D99" s="462"/>
      <c r="E99" s="463"/>
      <c r="F99" s="280">
        <f>+F10+F14+F27+F30+F32+F35+F38+F45+F50+F50+F55+F61+F77+F86+F92</f>
        <v>156466175</v>
      </c>
      <c r="G99" s="330"/>
      <c r="H99" s="331"/>
      <c r="I99" s="109"/>
      <c r="J99" s="31"/>
      <c r="K99" s="332"/>
      <c r="L99" s="121"/>
      <c r="M99" s="260"/>
      <c r="N99" s="260"/>
      <c r="O99" s="146"/>
      <c r="P99" s="260"/>
      <c r="Q99" s="170"/>
      <c r="R99" s="271"/>
      <c r="S99" s="178"/>
      <c r="T99" s="270"/>
      <c r="U99" s="191"/>
      <c r="V99" s="270"/>
      <c r="W99" s="204"/>
      <c r="X99" s="46"/>
      <c r="Y99" s="160"/>
      <c r="Z99" s="31"/>
      <c r="AA99" s="213"/>
      <c r="AB99" s="31"/>
      <c r="AC99" s="168"/>
      <c r="AD99" s="1"/>
      <c r="AE99" s="219"/>
      <c r="AF99" s="1"/>
      <c r="AG99" s="232"/>
      <c r="AH99" s="1"/>
    </row>
    <row r="100" spans="1:36" s="3" customFormat="1" ht="28.25" customHeight="1" thickBot="1" x14ac:dyDescent="0.25">
      <c r="A100" s="2"/>
      <c r="B100" s="461" t="s">
        <v>105</v>
      </c>
      <c r="C100" s="462"/>
      <c r="D100" s="462"/>
      <c r="E100" s="463"/>
      <c r="F100" s="32">
        <f>(5*F99)/100</f>
        <v>7823308.75</v>
      </c>
      <c r="G100" s="333"/>
      <c r="H100" s="334"/>
      <c r="I100" s="109"/>
      <c r="J100" s="31"/>
      <c r="K100" s="332"/>
      <c r="L100" s="122">
        <f>+F99/12</f>
        <v>13038847.916666666</v>
      </c>
      <c r="M100" s="33"/>
      <c r="N100" s="33"/>
      <c r="O100" s="147"/>
      <c r="P100" s="56">
        <v>15000000</v>
      </c>
      <c r="Q100" s="171"/>
      <c r="R100" s="65"/>
      <c r="S100" s="178"/>
      <c r="T100" s="270"/>
      <c r="U100" s="191"/>
      <c r="V100" s="270"/>
      <c r="W100" s="204"/>
      <c r="X100" s="46"/>
      <c r="Y100" s="160"/>
      <c r="Z100" s="31"/>
      <c r="AA100" s="213"/>
      <c r="AB100" s="31"/>
      <c r="AC100" s="168"/>
      <c r="AD100" s="1"/>
      <c r="AE100" s="219"/>
      <c r="AF100" s="1"/>
      <c r="AG100" s="232"/>
      <c r="AH100" s="1"/>
    </row>
    <row r="101" spans="1:36" s="3" customFormat="1" ht="23.25" customHeight="1" thickBot="1" x14ac:dyDescent="0.25">
      <c r="A101" s="2"/>
      <c r="B101" s="461" t="s">
        <v>67</v>
      </c>
      <c r="C101" s="462"/>
      <c r="D101" s="462"/>
      <c r="E101" s="463"/>
      <c r="F101" s="32">
        <f>SUM(F99:F100)</f>
        <v>164289483.75</v>
      </c>
      <c r="G101" s="335"/>
      <c r="H101" s="334"/>
      <c r="I101" s="109"/>
      <c r="J101" s="31"/>
      <c r="K101" s="332"/>
      <c r="L101" s="123" t="s">
        <v>66</v>
      </c>
      <c r="M101" s="260"/>
      <c r="N101" s="260"/>
      <c r="O101" s="146"/>
      <c r="P101" s="260" t="s">
        <v>80</v>
      </c>
      <c r="Q101" s="170"/>
      <c r="R101" s="271"/>
      <c r="S101" s="178"/>
      <c r="T101" s="270"/>
      <c r="U101" s="191"/>
      <c r="V101" s="270"/>
      <c r="W101" s="204"/>
      <c r="X101" s="46"/>
      <c r="Y101" s="160"/>
      <c r="Z101" s="31"/>
      <c r="AA101" s="213"/>
      <c r="AB101" s="31"/>
      <c r="AC101" s="168"/>
      <c r="AD101" s="1"/>
      <c r="AE101" s="219"/>
      <c r="AF101" s="1"/>
      <c r="AG101" s="232"/>
      <c r="AH101" s="1"/>
      <c r="AI101" s="467"/>
      <c r="AJ101" s="468"/>
    </row>
    <row r="102" spans="1:36" s="3" customFormat="1" ht="16" customHeight="1" thickBot="1" x14ac:dyDescent="0.25">
      <c r="A102" s="2"/>
      <c r="B102" s="83"/>
      <c r="C102" s="35"/>
      <c r="D102" s="34"/>
      <c r="E102" s="34"/>
      <c r="F102" s="1"/>
      <c r="G102" s="36"/>
      <c r="H102" s="332"/>
      <c r="I102" s="109"/>
      <c r="J102" s="31"/>
      <c r="K102" s="332"/>
      <c r="L102" s="121"/>
      <c r="M102" s="260"/>
      <c r="N102" s="260"/>
      <c r="O102" s="146"/>
      <c r="P102" s="260"/>
      <c r="Q102" s="170"/>
      <c r="R102" s="271"/>
      <c r="S102" s="178"/>
      <c r="T102" s="270"/>
      <c r="U102" s="191"/>
      <c r="V102" s="270"/>
      <c r="W102" s="204"/>
      <c r="X102" s="46"/>
      <c r="Y102" s="160"/>
      <c r="Z102" s="31"/>
      <c r="AA102" s="213"/>
      <c r="AB102" s="31"/>
      <c r="AC102" s="168"/>
      <c r="AD102" s="1"/>
      <c r="AE102" s="219"/>
      <c r="AF102" s="1"/>
      <c r="AG102" s="232"/>
      <c r="AH102" s="1"/>
      <c r="AI102" s="468"/>
      <c r="AJ102" s="468"/>
    </row>
    <row r="103" spans="1:36" x14ac:dyDescent="0.2">
      <c r="B103" s="469" t="s">
        <v>68</v>
      </c>
      <c r="C103" s="470"/>
      <c r="D103" s="470"/>
      <c r="E103" s="470"/>
      <c r="F103" s="470"/>
      <c r="G103" s="471"/>
      <c r="H103" s="336"/>
      <c r="I103" s="110">
        <f>SUM(I11:I97)</f>
        <v>23454893</v>
      </c>
      <c r="J103" s="37"/>
      <c r="K103" s="337"/>
      <c r="L103" s="124">
        <f>SUM(L6:L89)</f>
        <v>23864538</v>
      </c>
      <c r="M103" s="261"/>
      <c r="N103" s="261"/>
      <c r="O103" s="148">
        <f>SUM(O6:O89)</f>
        <v>0</v>
      </c>
      <c r="P103" s="261"/>
      <c r="Q103" s="135">
        <f>SUM(Q6:Q89)</f>
        <v>0</v>
      </c>
      <c r="R103" s="272"/>
      <c r="S103" s="179">
        <f>SUM(S6:S89)</f>
        <v>0</v>
      </c>
      <c r="T103" s="261"/>
      <c r="U103" s="192">
        <f>SUM(U6:U89)</f>
        <v>0</v>
      </c>
      <c r="V103" s="261"/>
      <c r="W103" s="205">
        <f>SUM(W6:W89)</f>
        <v>0</v>
      </c>
      <c r="X103" s="47"/>
      <c r="Y103" s="161">
        <f>SUM(Y6:Y89)</f>
        <v>0</v>
      </c>
      <c r="Z103" s="37"/>
      <c r="AA103" s="192">
        <f>SUM(AA6:AA89)</f>
        <v>0</v>
      </c>
      <c r="AB103" s="37"/>
      <c r="AC103" s="124">
        <f>SUM(AC6:AC89)</f>
        <v>0</v>
      </c>
      <c r="AD103" s="37"/>
      <c r="AE103" s="220">
        <f>SUM(AE6:AE89)</f>
        <v>0</v>
      </c>
      <c r="AF103" s="37"/>
      <c r="AG103" s="233">
        <f>SUM(AG6:AG89)</f>
        <v>0</v>
      </c>
      <c r="AH103" s="37"/>
    </row>
    <row r="104" spans="1:36" x14ac:dyDescent="0.2">
      <c r="B104" s="449" t="s">
        <v>69</v>
      </c>
      <c r="C104" s="450"/>
      <c r="D104" s="450"/>
      <c r="E104" s="450"/>
      <c r="F104" s="450"/>
      <c r="G104" s="451"/>
      <c r="H104" s="338"/>
      <c r="I104" s="111">
        <f>+I103</f>
        <v>23454893</v>
      </c>
      <c r="J104" s="38"/>
      <c r="K104" s="339"/>
      <c r="L104" s="125">
        <f>+I103+L103</f>
        <v>47319431</v>
      </c>
      <c r="M104" s="262"/>
      <c r="N104" s="262"/>
      <c r="O104" s="149">
        <f>+I103+L103+O103</f>
        <v>47319431</v>
      </c>
      <c r="P104" s="262"/>
      <c r="Q104" s="136">
        <f>+O104+Q103</f>
        <v>47319431</v>
      </c>
      <c r="R104" s="273"/>
      <c r="S104" s="180">
        <f>+Q104+S103</f>
        <v>47319431</v>
      </c>
      <c r="T104" s="262"/>
      <c r="U104" s="193">
        <f>+S104+U103</f>
        <v>47319431</v>
      </c>
      <c r="V104" s="262"/>
      <c r="W104" s="206">
        <f>+U104+W103</f>
        <v>47319431</v>
      </c>
      <c r="X104" s="48"/>
      <c r="Y104" s="162">
        <f>+Y103+W104</f>
        <v>47319431</v>
      </c>
      <c r="Z104" s="38"/>
      <c r="AA104" s="193">
        <f>+AA103+Y104</f>
        <v>47319431</v>
      </c>
      <c r="AB104" s="38"/>
      <c r="AC104" s="125">
        <f>+AC103+AA104</f>
        <v>47319431</v>
      </c>
      <c r="AD104" s="38"/>
      <c r="AE104" s="221">
        <f>+AE103+AC104</f>
        <v>47319431</v>
      </c>
      <c r="AF104" s="38"/>
      <c r="AG104" s="234">
        <f>+AG103+AE104</f>
        <v>47319431</v>
      </c>
      <c r="AH104" s="38"/>
    </row>
    <row r="105" spans="1:36" x14ac:dyDescent="0.2">
      <c r="B105" s="449" t="s">
        <v>70</v>
      </c>
      <c r="C105" s="450"/>
      <c r="D105" s="450"/>
      <c r="E105" s="450"/>
      <c r="F105" s="450"/>
      <c r="G105" s="451"/>
      <c r="H105" s="338"/>
      <c r="I105" s="112">
        <f>I103/$L$100</f>
        <v>1.7988470415410871</v>
      </c>
      <c r="J105" s="39"/>
      <c r="K105" s="339"/>
      <c r="L105" s="126">
        <f>L103/$L$100</f>
        <v>1.830264311120279</v>
      </c>
      <c r="M105" s="263"/>
      <c r="N105" s="263"/>
      <c r="O105" s="150">
        <f>O103/$L$100</f>
        <v>0</v>
      </c>
      <c r="P105" s="263"/>
      <c r="Q105" s="137">
        <f>Q103/$L$100</f>
        <v>0</v>
      </c>
      <c r="R105" s="274"/>
      <c r="S105" s="181">
        <f>S103/$L$100</f>
        <v>0</v>
      </c>
      <c r="T105" s="263"/>
      <c r="U105" s="194">
        <f t="shared" ref="U105" si="24">U103/$L$100</f>
        <v>0</v>
      </c>
      <c r="V105" s="263"/>
      <c r="W105" s="207">
        <f t="shared" ref="W105" si="25">W103/$L$100</f>
        <v>0</v>
      </c>
      <c r="X105" s="49"/>
      <c r="Y105" s="163">
        <f t="shared" ref="Y105" si="26">Y103/$L$100</f>
        <v>0</v>
      </c>
      <c r="Z105" s="39"/>
      <c r="AA105" s="194">
        <f>AA103/$L$100</f>
        <v>0</v>
      </c>
      <c r="AB105" s="39"/>
      <c r="AC105" s="126">
        <f t="shared" ref="AC105" si="27">AC103/$L$100</f>
        <v>0</v>
      </c>
      <c r="AD105" s="39"/>
      <c r="AE105" s="222">
        <f t="shared" ref="AE105" si="28">AE103/$L$100</f>
        <v>0</v>
      </c>
      <c r="AF105" s="39"/>
      <c r="AG105" s="235">
        <f t="shared" ref="AG105" si="29">AG103/$L$100</f>
        <v>0</v>
      </c>
      <c r="AH105" s="39"/>
    </row>
    <row r="106" spans="1:36" ht="16.5" customHeight="1" thickBot="1" x14ac:dyDescent="0.25">
      <c r="B106" s="472" t="s">
        <v>71</v>
      </c>
      <c r="C106" s="473"/>
      <c r="D106" s="473"/>
      <c r="E106" s="473"/>
      <c r="F106" s="473"/>
      <c r="G106" s="474"/>
      <c r="H106" s="340"/>
      <c r="I106" s="113">
        <f>I105</f>
        <v>1.7988470415410871</v>
      </c>
      <c r="J106" s="40"/>
      <c r="K106" s="341"/>
      <c r="L106" s="127">
        <f>I105-L105</f>
        <v>-3.1417269579191887E-2</v>
      </c>
      <c r="M106" s="264"/>
      <c r="N106" s="264"/>
      <c r="O106" s="151">
        <f>L105-O105</f>
        <v>1.830264311120279</v>
      </c>
      <c r="P106" s="264"/>
      <c r="Q106" s="138">
        <f>O105-Q105</f>
        <v>0</v>
      </c>
      <c r="R106" s="275"/>
      <c r="S106" s="182">
        <f>Q105-S105</f>
        <v>0</v>
      </c>
      <c r="T106" s="264"/>
      <c r="U106" s="195">
        <f>S105-U105</f>
        <v>0</v>
      </c>
      <c r="V106" s="264"/>
      <c r="W106" s="208">
        <f>U105-W105</f>
        <v>0</v>
      </c>
      <c r="X106" s="50"/>
      <c r="Y106" s="164">
        <f>W105-Y105</f>
        <v>0</v>
      </c>
      <c r="Z106" s="41"/>
      <c r="AA106" s="195">
        <f>Y105-AA105</f>
        <v>0</v>
      </c>
      <c r="AB106" s="41"/>
      <c r="AC106" s="127">
        <f>AA105-AC105</f>
        <v>0</v>
      </c>
      <c r="AD106" s="41"/>
      <c r="AE106" s="223">
        <f>AC105-AE105</f>
        <v>0</v>
      </c>
      <c r="AF106" s="41"/>
      <c r="AG106" s="236">
        <f t="shared" ref="AG106" si="30">AE105-AG105</f>
        <v>0</v>
      </c>
      <c r="AH106" s="41"/>
    </row>
    <row r="107" spans="1:36" ht="16.5" customHeight="1" thickBot="1" x14ac:dyDescent="0.25">
      <c r="B107" s="475" t="s">
        <v>81</v>
      </c>
      <c r="C107" s="476"/>
      <c r="D107" s="476"/>
      <c r="E107" s="476"/>
      <c r="F107" s="476"/>
      <c r="G107" s="477"/>
      <c r="H107" s="342"/>
      <c r="I107" s="114"/>
      <c r="J107" s="53"/>
      <c r="K107" s="343"/>
      <c r="L107" s="128"/>
      <c r="M107" s="265"/>
      <c r="N107" s="265"/>
      <c r="O107" s="152"/>
      <c r="P107" s="265"/>
      <c r="Q107" s="139"/>
      <c r="R107" s="276"/>
      <c r="S107" s="183"/>
      <c r="T107" s="265"/>
      <c r="U107" s="196"/>
      <c r="V107" s="265"/>
      <c r="W107" s="209"/>
      <c r="X107" s="55"/>
      <c r="Y107" s="165"/>
      <c r="Z107" s="54"/>
      <c r="AA107" s="196"/>
      <c r="AB107" s="54"/>
      <c r="AC107" s="128"/>
      <c r="AD107" s="54"/>
      <c r="AE107" s="224"/>
      <c r="AF107" s="54"/>
      <c r="AG107" s="237"/>
      <c r="AH107" s="54"/>
    </row>
    <row r="108" spans="1:36" x14ac:dyDescent="0.2">
      <c r="B108" s="469" t="s">
        <v>68</v>
      </c>
      <c r="C108" s="478"/>
      <c r="D108" s="478"/>
      <c r="E108" s="478"/>
      <c r="F108" s="478"/>
      <c r="G108" s="479"/>
      <c r="H108" s="344"/>
      <c r="I108" s="110">
        <f>SUM(I29:I59,I11:I29)</f>
        <v>22321893</v>
      </c>
      <c r="J108" s="37"/>
      <c r="K108" s="337"/>
      <c r="L108" s="124">
        <f>SUM(L30:L59,L11:L26)</f>
        <v>1223000</v>
      </c>
      <c r="M108" s="261"/>
      <c r="N108" s="261"/>
      <c r="O108" s="148">
        <f>SUM(O30:O59,O11:O26)</f>
        <v>0</v>
      </c>
      <c r="P108" s="261"/>
      <c r="Q108" s="135">
        <f>SUM(Q30:Q59,Q11:Q26)</f>
        <v>0</v>
      </c>
      <c r="R108" s="272"/>
      <c r="S108" s="179">
        <f>SUM(S30:S59,S11:S26)</f>
        <v>0</v>
      </c>
      <c r="T108" s="261"/>
      <c r="U108" s="192" t="e">
        <f>SUM(U30:U59,U11:U26,#REF!)</f>
        <v>#REF!</v>
      </c>
      <c r="V108" s="261"/>
      <c r="W108" s="205" t="e">
        <f>SUM(W30:W59,W11:W26,#REF!)</f>
        <v>#REF!</v>
      </c>
      <c r="X108" s="47"/>
      <c r="Y108" s="161" t="e">
        <f>SUM(Y30:Y59,Y11:Y26,#REF!)</f>
        <v>#REF!</v>
      </c>
      <c r="Z108" s="37"/>
      <c r="AA108" s="192" t="e">
        <f>SUM(AA30:AA59,AA11:AA26,#REF!)</f>
        <v>#REF!</v>
      </c>
      <c r="AB108" s="37"/>
      <c r="AC108" s="124" t="e">
        <f>SUM(AC30:AC59,AC11:AC26,#REF!)</f>
        <v>#REF!</v>
      </c>
      <c r="AD108" s="37"/>
      <c r="AE108" s="220" t="e">
        <f>SUM(AE30:AE59,AE11:AE26,#REF!)</f>
        <v>#REF!</v>
      </c>
      <c r="AF108" s="37"/>
      <c r="AG108" s="233" t="e">
        <f>SUM(AG30:AG59,AG11:AG26,#REF!)</f>
        <v>#REF!</v>
      </c>
      <c r="AH108" s="37"/>
    </row>
    <row r="109" spans="1:36" x14ac:dyDescent="0.2">
      <c r="B109" s="449" t="s">
        <v>69</v>
      </c>
      <c r="C109" s="450"/>
      <c r="D109" s="450"/>
      <c r="E109" s="450"/>
      <c r="F109" s="450"/>
      <c r="G109" s="451"/>
      <c r="H109" s="338"/>
      <c r="I109" s="111">
        <f>+I108</f>
        <v>22321893</v>
      </c>
      <c r="J109" s="38"/>
      <c r="K109" s="339"/>
      <c r="L109" s="125">
        <f>I109+L108</f>
        <v>23544893</v>
      </c>
      <c r="M109" s="262"/>
      <c r="N109" s="262"/>
      <c r="O109" s="149">
        <f>L109+O108</f>
        <v>23544893</v>
      </c>
      <c r="P109" s="262"/>
      <c r="Q109" s="136">
        <f>O109+Q108</f>
        <v>23544893</v>
      </c>
      <c r="R109" s="273"/>
      <c r="S109" s="180">
        <f>Q109+S108</f>
        <v>23544893</v>
      </c>
      <c r="T109" s="262"/>
      <c r="U109" s="193" t="e">
        <f>S109+U108</f>
        <v>#REF!</v>
      </c>
      <c r="V109" s="262"/>
      <c r="W109" s="206" t="e">
        <f>U109+W108</f>
        <v>#REF!</v>
      </c>
      <c r="X109" s="48"/>
      <c r="Y109" s="162" t="e">
        <f>W109+Y108</f>
        <v>#REF!</v>
      </c>
      <c r="Z109" s="38"/>
      <c r="AA109" s="193" t="e">
        <f>Y109+AA108</f>
        <v>#REF!</v>
      </c>
      <c r="AB109" s="38"/>
      <c r="AC109" s="125" t="e">
        <f>AA109+AC108</f>
        <v>#REF!</v>
      </c>
      <c r="AD109" s="38"/>
      <c r="AE109" s="221" t="e">
        <f>AC109+AE108</f>
        <v>#REF!</v>
      </c>
      <c r="AF109" s="38"/>
      <c r="AG109" s="234" t="e">
        <f>AE109+AG108</f>
        <v>#REF!</v>
      </c>
      <c r="AH109" s="38"/>
    </row>
    <row r="110" spans="1:36" x14ac:dyDescent="0.2">
      <c r="B110" s="449" t="s">
        <v>70</v>
      </c>
      <c r="C110" s="450"/>
      <c r="D110" s="450"/>
      <c r="E110" s="450"/>
      <c r="F110" s="450"/>
      <c r="G110" s="451"/>
      <c r="H110" s="338"/>
      <c r="I110" s="112">
        <f>I108/$P$100</f>
        <v>1.4881262</v>
      </c>
      <c r="J110" s="39"/>
      <c r="K110" s="339"/>
      <c r="L110" s="126">
        <f>L108/$P$100</f>
        <v>8.1533333333333333E-2</v>
      </c>
      <c r="M110" s="263"/>
      <c r="N110" s="263"/>
      <c r="O110" s="150">
        <f>O108/$P$100</f>
        <v>0</v>
      </c>
      <c r="P110" s="263"/>
      <c r="Q110" s="137">
        <f>Q108/$P$100</f>
        <v>0</v>
      </c>
      <c r="R110" s="274"/>
      <c r="S110" s="181">
        <f>S108/$P$100</f>
        <v>0</v>
      </c>
      <c r="T110" s="263"/>
      <c r="U110" s="194" t="e">
        <f>U108/$P$100</f>
        <v>#REF!</v>
      </c>
      <c r="V110" s="263"/>
      <c r="W110" s="207" t="e">
        <f>W108/$P$100</f>
        <v>#REF!</v>
      </c>
      <c r="X110" s="49"/>
      <c r="Y110" s="163" t="e">
        <f>Y108/$P$100</f>
        <v>#REF!</v>
      </c>
      <c r="Z110" s="39"/>
      <c r="AA110" s="194" t="e">
        <f>AA108/$P$100</f>
        <v>#REF!</v>
      </c>
      <c r="AB110" s="39"/>
      <c r="AC110" s="126" t="e">
        <f>AC108/$L$100</f>
        <v>#REF!</v>
      </c>
      <c r="AD110" s="39"/>
      <c r="AE110" s="222" t="e">
        <f>AE108/$L$100</f>
        <v>#REF!</v>
      </c>
      <c r="AF110" s="39"/>
      <c r="AG110" s="235" t="e">
        <f>AG108/$L$100</f>
        <v>#REF!</v>
      </c>
      <c r="AH110" s="39"/>
    </row>
    <row r="111" spans="1:36" ht="16.5" customHeight="1" thickBot="1" x14ac:dyDescent="0.25">
      <c r="B111" s="472" t="s">
        <v>71</v>
      </c>
      <c r="C111" s="473"/>
      <c r="D111" s="473"/>
      <c r="E111" s="473"/>
      <c r="F111" s="473"/>
      <c r="G111" s="474"/>
      <c r="H111" s="340"/>
      <c r="I111" s="113">
        <f>I110</f>
        <v>1.4881262</v>
      </c>
      <c r="J111" s="40"/>
      <c r="K111" s="341"/>
      <c r="L111" s="129">
        <f>L110</f>
        <v>8.1533333333333333E-2</v>
      </c>
      <c r="M111" s="264"/>
      <c r="N111" s="264"/>
      <c r="O111" s="153">
        <f>O110</f>
        <v>0</v>
      </c>
      <c r="P111" s="264"/>
      <c r="Q111" s="140">
        <f>Q110</f>
        <v>0</v>
      </c>
      <c r="R111" s="275"/>
      <c r="S111" s="184">
        <f>S110</f>
        <v>0</v>
      </c>
      <c r="T111" s="264"/>
      <c r="U111" s="197" t="e">
        <f>U110</f>
        <v>#REF!</v>
      </c>
      <c r="V111" s="264"/>
      <c r="W111" s="210" t="e">
        <f>W110</f>
        <v>#REF!</v>
      </c>
      <c r="X111" s="50"/>
      <c r="Y111" s="166" t="e">
        <f>Y110</f>
        <v>#REF!</v>
      </c>
      <c r="Z111" s="41"/>
      <c r="AA111" s="197" t="e">
        <f>AA110</f>
        <v>#REF!</v>
      </c>
      <c r="AB111" s="41"/>
      <c r="AC111" s="129" t="e">
        <f>AC110</f>
        <v>#REF!</v>
      </c>
      <c r="AD111" s="41"/>
      <c r="AE111" s="225" t="e">
        <f>AE110</f>
        <v>#REF!</v>
      </c>
      <c r="AF111" s="41"/>
      <c r="AG111" s="238" t="e">
        <f>AG110</f>
        <v>#REF!</v>
      </c>
      <c r="AH111" s="41"/>
    </row>
    <row r="112" spans="1:36" ht="18" customHeight="1" x14ac:dyDescent="0.2">
      <c r="B112" s="84"/>
      <c r="C112" s="300"/>
      <c r="D112" s="300"/>
      <c r="E112" s="300"/>
      <c r="F112" s="300"/>
      <c r="G112" s="42"/>
      <c r="H112" s="345"/>
      <c r="I112" s="115"/>
      <c r="J112" s="43"/>
      <c r="K112" s="345"/>
      <c r="L112" s="130"/>
      <c r="M112" s="266"/>
      <c r="N112" s="266"/>
      <c r="O112" s="154"/>
      <c r="P112" s="266"/>
      <c r="Q112" s="141"/>
      <c r="R112" s="277"/>
      <c r="S112" s="185"/>
      <c r="T112" s="266"/>
      <c r="U112" s="198"/>
      <c r="V112" s="266"/>
      <c r="W112" s="211"/>
      <c r="X112" s="51"/>
      <c r="Y112" s="167"/>
      <c r="Z112" s="43"/>
      <c r="AA112" s="198"/>
      <c r="AB112" s="43"/>
      <c r="AC112" s="130"/>
      <c r="AD112" s="43"/>
      <c r="AE112" s="226"/>
      <c r="AF112" s="43"/>
      <c r="AG112" s="239"/>
      <c r="AH112" s="43"/>
    </row>
    <row r="114" spans="35:35" x14ac:dyDescent="0.2">
      <c r="AI114" s="299"/>
    </row>
  </sheetData>
  <mergeCells count="86">
    <mergeCell ref="AI101:AJ102"/>
    <mergeCell ref="B103:G103"/>
    <mergeCell ref="B111:G111"/>
    <mergeCell ref="B105:G105"/>
    <mergeCell ref="B106:G106"/>
    <mergeCell ref="B107:G107"/>
    <mergeCell ref="B108:G108"/>
    <mergeCell ref="B109:G109"/>
    <mergeCell ref="B110:G110"/>
    <mergeCell ref="I76:AH77"/>
    <mergeCell ref="B77:E77"/>
    <mergeCell ref="F77:F85"/>
    <mergeCell ref="G77:G85"/>
    <mergeCell ref="B104:G104"/>
    <mergeCell ref="B91:G91"/>
    <mergeCell ref="I91:AH92"/>
    <mergeCell ref="B92:E92"/>
    <mergeCell ref="F92:F97"/>
    <mergeCell ref="G92:G97"/>
    <mergeCell ref="B98:G98"/>
    <mergeCell ref="B99:E99"/>
    <mergeCell ref="B100:E100"/>
    <mergeCell ref="B101:E101"/>
    <mergeCell ref="B86:E86"/>
    <mergeCell ref="F86:F90"/>
    <mergeCell ref="G86:G90"/>
    <mergeCell ref="B55:E55"/>
    <mergeCell ref="F55:F59"/>
    <mergeCell ref="G55:G59"/>
    <mergeCell ref="B60:G60"/>
    <mergeCell ref="B76:G76"/>
    <mergeCell ref="I34:AH35"/>
    <mergeCell ref="B35:E35"/>
    <mergeCell ref="F35:F37"/>
    <mergeCell ref="G35:G37"/>
    <mergeCell ref="I60:AH61"/>
    <mergeCell ref="B61:E61"/>
    <mergeCell ref="F61:F75"/>
    <mergeCell ref="G61:G75"/>
    <mergeCell ref="B45:E45"/>
    <mergeCell ref="F45:F49"/>
    <mergeCell ref="G45:G49"/>
    <mergeCell ref="B50:E50"/>
    <mergeCell ref="F50:F54"/>
    <mergeCell ref="G50:G54"/>
    <mergeCell ref="B38:E38"/>
    <mergeCell ref="F38:F44"/>
    <mergeCell ref="G38:G44"/>
    <mergeCell ref="B30:E30"/>
    <mergeCell ref="F30:F31"/>
    <mergeCell ref="G30:G31"/>
    <mergeCell ref="B32:E32"/>
    <mergeCell ref="F32:F33"/>
    <mergeCell ref="G32:G33"/>
    <mergeCell ref="B34:G34"/>
    <mergeCell ref="B14:E14"/>
    <mergeCell ref="F14:F26"/>
    <mergeCell ref="G14:G26"/>
    <mergeCell ref="B27:E27"/>
    <mergeCell ref="F27:F29"/>
    <mergeCell ref="G27:G29"/>
    <mergeCell ref="B9:G9"/>
    <mergeCell ref="I9:AH10"/>
    <mergeCell ref="B10:E10"/>
    <mergeCell ref="F10:F13"/>
    <mergeCell ref="G10:G13"/>
    <mergeCell ref="B5:G6"/>
    <mergeCell ref="I5:AH6"/>
    <mergeCell ref="B7:G7"/>
    <mergeCell ref="H7:J7"/>
    <mergeCell ref="K7:M7"/>
    <mergeCell ref="N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E1:AB1"/>
    <mergeCell ref="B1:D3"/>
    <mergeCell ref="E2:Q3"/>
    <mergeCell ref="R2:AB3"/>
    <mergeCell ref="AC1:AF3"/>
  </mergeCells>
  <printOptions horizontalCentered="1" verticalCentered="1"/>
  <pageMargins left="0" right="0" top="0" bottom="0" header="0" footer="0"/>
  <pageSetup scale="23" orientation="landscape" r:id="rId1"/>
  <colBreaks count="1" manualBreakCount="1">
    <brk id="3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19"/>
  <sheetViews>
    <sheetView workbookViewId="0">
      <selection activeCell="G16" sqref="G16"/>
    </sheetView>
  </sheetViews>
  <sheetFormatPr baseColWidth="10" defaultRowHeight="13" x14ac:dyDescent="0.15"/>
  <cols>
    <col min="2" max="2" width="35.83203125" customWidth="1"/>
  </cols>
  <sheetData>
    <row r="2" spans="2:15" x14ac:dyDescent="0.15"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127</v>
      </c>
      <c r="K2" t="s">
        <v>135</v>
      </c>
      <c r="L2" t="s">
        <v>136</v>
      </c>
      <c r="M2" t="s">
        <v>137</v>
      </c>
      <c r="N2" t="s">
        <v>138</v>
      </c>
      <c r="O2" t="s">
        <v>128</v>
      </c>
    </row>
    <row r="3" spans="2:15" x14ac:dyDescent="0.15">
      <c r="B3" s="296" t="s">
        <v>122</v>
      </c>
    </row>
    <row r="4" spans="2:15" x14ac:dyDescent="0.15">
      <c r="B4" s="296" t="s">
        <v>123</v>
      </c>
    </row>
    <row r="5" spans="2:15" x14ac:dyDescent="0.15">
      <c r="B5" s="296" t="s">
        <v>124</v>
      </c>
    </row>
    <row r="6" spans="2:15" x14ac:dyDescent="0.15">
      <c r="B6" s="296" t="s">
        <v>125</v>
      </c>
    </row>
    <row r="7" spans="2:15" x14ac:dyDescent="0.15">
      <c r="B7" s="296" t="s">
        <v>126</v>
      </c>
    </row>
    <row r="8" spans="2:15" x14ac:dyDescent="0.15">
      <c r="B8" s="297" t="s">
        <v>46</v>
      </c>
    </row>
    <row r="9" spans="2:15" ht="27" customHeight="1" x14ac:dyDescent="0.15">
      <c r="B9" s="298" t="s">
        <v>95</v>
      </c>
    </row>
    <row r="10" spans="2:15" ht="27" customHeight="1" x14ac:dyDescent="0.15">
      <c r="B10" s="298" t="s">
        <v>94</v>
      </c>
    </row>
    <row r="11" spans="2:15" ht="15" thickBot="1" x14ac:dyDescent="0.2">
      <c r="B11" s="75" t="s">
        <v>30</v>
      </c>
    </row>
    <row r="12" spans="2:15" x14ac:dyDescent="0.15">
      <c r="B12" s="76" t="s">
        <v>49</v>
      </c>
    </row>
    <row r="13" spans="2:15" ht="14" x14ac:dyDescent="0.15">
      <c r="B13" s="267" t="s">
        <v>50</v>
      </c>
    </row>
    <row r="14" spans="2:15" x14ac:dyDescent="0.15">
      <c r="B14" s="73" t="s">
        <v>89</v>
      </c>
    </row>
    <row r="15" spans="2:15" x14ac:dyDescent="0.15">
      <c r="B15" s="73" t="s">
        <v>98</v>
      </c>
    </row>
    <row r="16" spans="2:15" x14ac:dyDescent="0.15">
      <c r="B16" s="80" t="s">
        <v>108</v>
      </c>
    </row>
    <row r="17" spans="2:2" x14ac:dyDescent="0.15">
      <c r="B17" s="80" t="s">
        <v>54</v>
      </c>
    </row>
    <row r="18" spans="2:2" ht="14" x14ac:dyDescent="0.15">
      <c r="B18" s="102" t="s">
        <v>97</v>
      </c>
    </row>
    <row r="19" spans="2:2" ht="28" x14ac:dyDescent="0.15">
      <c r="B19" s="81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 2022</vt:lpstr>
      <vt:lpstr>Hoja2</vt:lpstr>
      <vt:lpstr>'PRESUPUESTO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Yesid Marulanda C</dc:creator>
  <cp:lastModifiedBy>Microsoft Office User</cp:lastModifiedBy>
  <cp:lastPrinted>2022-06-30T21:39:20Z</cp:lastPrinted>
  <dcterms:created xsi:type="dcterms:W3CDTF">2015-08-07T16:32:21Z</dcterms:created>
  <dcterms:modified xsi:type="dcterms:W3CDTF">2022-11-21T15:33:43Z</dcterms:modified>
</cp:coreProperties>
</file>